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220.123\01_toyohashi\25_福祉部\40_障害福祉課\課内\課内キャビネット2\20210 障害福祉サービス指定関係\25.障害福祉分野における手続負担の軽減\00 標準化に伴う対応について\01編集・追加する様式\（標準様式4）勤務形態一覧表\"/>
    </mc:Choice>
  </mc:AlternateContent>
  <xr:revisionPtr revIDLastSave="0" documentId="13_ncr:101_{E8FCD6D4-08B7-41E7-BB0D-0A4AC74DE24D}" xr6:coauthVersionLast="47" xr6:coauthVersionMax="47" xr10:uidLastSave="{00000000-0000-0000-0000-000000000000}"/>
  <bookViews>
    <workbookView xWindow="-100" yWindow="-100" windowWidth="21467" windowHeight="11443" xr2:uid="{C2F591E6-A83A-423F-BD87-E4C5B0153452}"/>
  </bookViews>
  <sheets>
    <sheet name="勤務形態一覧表（生活訓練）" sheetId="1" r:id="rId1"/>
    <sheet name="選択肢" sheetId="2" r:id="rId2"/>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'勤務形態一覧表（生活訓練）'!$A$1:$AN$84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あああ">選択肢!#REF!</definedName>
    <definedName name="医療型障害児入所施設">選択肢!$B$36:$K$36</definedName>
    <definedName name="一般相談支援事業">選択肢!#REF!</definedName>
    <definedName name="機能訓練">選択肢!$B$16:$J$16</definedName>
    <definedName name="居宅介護">選択肢!$B$2:$K$2</definedName>
    <definedName name="居宅介護・重度訪問介護・同行援護・行動援護">選択肢!$B$2:$J$2</definedName>
    <definedName name="居宅訪問型児童発達支援">選択肢!$B$34:$K$34</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選択肢!$B$26:$K$26</definedName>
    <definedName name="児童発達支援・児童発達支援センターであるもの">選択肢!$B$32:$L$32</definedName>
    <definedName name="児童発達支援・主として重症心身障害児を対象とする場合">選択肢!$B$29:$K$29</definedName>
    <definedName name="児童発達支援・放課後等デイサービス">選択肢!$B$28:$K$28</definedName>
    <definedName name="児童発達支援・放課後等デイサービス・主として重症心身障害児を対象とする場合">選択肢!$B$31:$K$31</definedName>
    <definedName name="自立生活援助">選択肢!$B$25:$K$25</definedName>
    <definedName name="就労移行支援">選択肢!$B$19:$K$19</definedName>
    <definedName name="就労継続支援Ａ型">選択肢!$B$22:$K$22</definedName>
    <definedName name="就労継続支援Ｂ型">選択肢!$B$21:$K$21</definedName>
    <definedName name="就労選択支援">選択肢!$B$18:$K$18</definedName>
    <definedName name="就労定着支援">選択肢!$B$24:$K$24</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相談支援事業_一般・計画・障害児">選択肢!$B$23:$K$23</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選択肢!#REF!</definedName>
    <definedName name="認定指定就労移行支援">選択肢!$B$20:$K$20</definedName>
    <definedName name="福祉型障害児入所施設">選択肢!$B$35:$K$35</definedName>
    <definedName name="保育所等訪問支援">選択肢!$B$33:$K$33</definedName>
    <definedName name="放課後等デイサービス">選択肢!$B$27:$K$27</definedName>
    <definedName name="放課後等デイサービス・主として重症心身障害児を対象とする場合">選択肢!$B$30:$K$30</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8" i="1" l="1"/>
  <c r="AL52" i="1" s="1"/>
  <c r="AG48" i="1"/>
  <c r="AG52" i="1" s="1"/>
  <c r="AA48" i="1"/>
  <c r="AA52" i="1" s="1"/>
  <c r="U48" i="1"/>
  <c r="U52" i="1" s="1"/>
  <c r="O48" i="1"/>
  <c r="R51" i="1" s="1"/>
  <c r="I48" i="1"/>
  <c r="I52" i="1" s="1"/>
  <c r="E48" i="1"/>
  <c r="E52" i="1" s="1"/>
  <c r="C48" i="1"/>
  <c r="C52" i="1" s="1"/>
  <c r="E45" i="1"/>
  <c r="AJ41" i="1"/>
  <c r="AJ40" i="1"/>
  <c r="AJ39" i="1"/>
  <c r="AL38" i="1"/>
  <c r="C45" i="1" s="1"/>
  <c r="AG38" i="1"/>
  <c r="AD38" i="1"/>
  <c r="AA38" i="1"/>
  <c r="X38" i="1"/>
  <c r="U38" i="1"/>
  <c r="R38" i="1"/>
  <c r="O38" i="1"/>
  <c r="L38" i="1"/>
  <c r="I38" i="1"/>
  <c r="AJ38" i="1" s="1"/>
  <c r="F38" i="1"/>
  <c r="E38" i="1"/>
  <c r="D38" i="1"/>
  <c r="AJ31" i="1"/>
  <c r="AI31" i="1"/>
  <c r="AH31" i="1"/>
  <c r="AG31" i="1"/>
  <c r="AF31" i="1"/>
  <c r="AE31" i="1"/>
  <c r="AD31" i="1"/>
  <c r="AC31" i="1"/>
  <c r="AB31" i="1"/>
  <c r="AA31" i="1"/>
  <c r="Z31" i="1"/>
  <c r="Y31" i="1"/>
  <c r="X31" i="1"/>
  <c r="W31" i="1"/>
  <c r="V31" i="1"/>
  <c r="U31" i="1"/>
  <c r="T31" i="1"/>
  <c r="S31" i="1"/>
  <c r="R31" i="1"/>
  <c r="Q31" i="1"/>
  <c r="P31" i="1"/>
  <c r="O31" i="1"/>
  <c r="N31" i="1"/>
  <c r="M31" i="1"/>
  <c r="L31" i="1"/>
  <c r="K31" i="1"/>
  <c r="J31" i="1"/>
  <c r="AK31" i="1" s="1"/>
  <c r="AL31" i="1" s="1"/>
  <c r="I31" i="1"/>
  <c r="H31" i="1"/>
  <c r="G31" i="1"/>
  <c r="F31" i="1"/>
  <c r="AK30" i="1"/>
  <c r="AL30" i="1" s="1"/>
  <c r="AK29" i="1"/>
  <c r="AL29" i="1" s="1"/>
  <c r="AK28" i="1"/>
  <c r="AL28" i="1" s="1"/>
  <c r="AK27" i="1"/>
  <c r="AL27" i="1" s="1"/>
  <c r="AK26" i="1"/>
  <c r="AL26" i="1" s="1"/>
  <c r="AK25" i="1"/>
  <c r="AL25" i="1" s="1"/>
  <c r="AK24" i="1"/>
  <c r="AL24" i="1" s="1"/>
  <c r="AK23" i="1"/>
  <c r="AL23" i="1" s="1"/>
  <c r="AK22" i="1"/>
  <c r="AL22" i="1" s="1"/>
  <c r="AK21" i="1"/>
  <c r="AL21" i="1" s="1"/>
  <c r="AK20" i="1"/>
  <c r="AL20" i="1" s="1"/>
  <c r="AK19" i="1"/>
  <c r="AL19" i="1" s="1"/>
  <c r="AK18" i="1"/>
  <c r="AL18" i="1" s="1"/>
  <c r="AK17" i="1"/>
  <c r="AL17" i="1" s="1"/>
  <c r="AK16" i="1"/>
  <c r="AL16" i="1" s="1"/>
  <c r="AK15" i="1"/>
  <c r="AL15" i="1" s="1"/>
  <c r="AK14" i="1"/>
  <c r="AL14" i="1" s="1"/>
  <c r="AK13" i="1"/>
  <c r="AL13" i="1" s="1"/>
  <c r="AK12" i="1"/>
  <c r="AL12" i="1" s="1"/>
  <c r="AK11" i="1"/>
  <c r="AL11" i="1" s="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J9" i="1"/>
  <c r="AI9" i="1"/>
  <c r="AH9" i="1"/>
  <c r="AG9" i="1"/>
  <c r="AF9" i="1"/>
  <c r="AE9" i="1"/>
  <c r="AD9" i="1"/>
  <c r="AC9" i="1"/>
  <c r="AB9" i="1"/>
  <c r="AA9" i="1"/>
  <c r="Z9" i="1"/>
  <c r="Y9" i="1"/>
  <c r="X9" i="1"/>
  <c r="W9" i="1"/>
  <c r="V9" i="1"/>
  <c r="U9" i="1"/>
  <c r="T9" i="1"/>
  <c r="S9" i="1"/>
  <c r="R9" i="1"/>
  <c r="Q9" i="1"/>
  <c r="P9" i="1"/>
  <c r="O9" i="1"/>
  <c r="N9" i="1"/>
  <c r="M9" i="1"/>
  <c r="L9" i="1"/>
  <c r="K9" i="1"/>
  <c r="J9" i="1"/>
  <c r="I9" i="1"/>
  <c r="H9" i="1"/>
  <c r="G9" i="1"/>
  <c r="F9" i="1"/>
  <c r="AJ50" i="1" l="1"/>
  <c r="AA51" i="1"/>
  <c r="AD51" i="1"/>
  <c r="AG51" i="1"/>
  <c r="U50" i="1"/>
  <c r="X50" i="1"/>
  <c r="AA50" i="1"/>
  <c r="AD50" i="1"/>
  <c r="AG50" i="1"/>
  <c r="U51" i="1"/>
  <c r="X51" i="1"/>
  <c r="AJ51" i="1"/>
  <c r="AL50" i="1"/>
  <c r="AL51" i="1"/>
  <c r="AM50" i="1"/>
  <c r="C50" i="1"/>
  <c r="C51" i="1"/>
  <c r="D50" i="1"/>
  <c r="D51" i="1"/>
  <c r="E50" i="1"/>
  <c r="E51" i="1"/>
  <c r="F50" i="1"/>
  <c r="F51" i="1"/>
  <c r="I50" i="1"/>
  <c r="I51" i="1"/>
  <c r="L50" i="1"/>
  <c r="L51" i="1"/>
  <c r="AM51" i="1"/>
  <c r="O52" i="1"/>
  <c r="O50" i="1"/>
  <c r="O51" i="1"/>
  <c r="R5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3" authorId="0" shapeId="0" xr:uid="{C8997E60-ED38-4A4D-8B4E-FA2CF4C6A857}">
      <text>
        <r>
          <rPr>
            <b/>
            <sz val="8"/>
            <color indexed="81"/>
            <rFont val="游ゴシック"/>
            <family val="3"/>
            <charset val="128"/>
            <scheme val="minor"/>
          </rPr>
          <t>変形労働時間制を採用していない場合は４週を選択
変形労働時間制を採用している場合は
１月単位（暦月）または１年単位（暦月）を選択</t>
        </r>
      </text>
    </comment>
    <comment ref="AK4" authorId="0" shapeId="0" xr:uid="{0827F97F-323D-4BE7-A8E5-31735CBE5704}">
      <text>
        <r>
          <rPr>
            <b/>
            <sz val="8"/>
            <color indexed="81"/>
            <rFont val="游ゴシック"/>
            <family val="3"/>
            <charset val="128"/>
            <scheme val="minor"/>
          </rPr>
          <t>原則、提出先が障害福祉課の場合は予定、
福祉政策課の場合は実績を選択</t>
        </r>
      </text>
    </comment>
    <comment ref="B7" authorId="0" shapeId="0" xr:uid="{89BB97BD-8BE6-4D73-A98E-FCED70F981BD}">
      <text>
        <r>
          <rPr>
            <b/>
            <sz val="8"/>
            <color indexed="81"/>
            <rFont val="游ゴシック"/>
            <family val="3"/>
            <charset val="128"/>
            <scheme val="minor"/>
          </rPr>
          <t>夜間支援従事者が夜勤として配置される場合は
シフト表には夜間時間帯における勤務時間（休憩時間除く）を記載し
宿直として配置される場合は出勤日に『〇』を記載</t>
        </r>
      </text>
    </comment>
    <comment ref="D7" authorId="0" shapeId="0" xr:uid="{DCD74D60-059B-42A9-8DBB-CA12936C0CEB}">
      <text>
        <r>
          <rPr>
            <b/>
            <sz val="8"/>
            <color indexed="81"/>
            <rFont val="游ゴシック"/>
            <family val="3"/>
            <charset val="128"/>
            <scheme val="minor"/>
          </rPr>
          <t>所定労働時間の短縮措置などの
職員は【時短】と記載</t>
        </r>
      </text>
    </comment>
    <comment ref="AM7" authorId="0" shapeId="0" xr:uid="{E2D7CA0A-1EAC-4D86-A8A6-9E62BD392141}">
      <text>
        <r>
          <rPr>
            <b/>
            <sz val="8"/>
            <color indexed="81"/>
            <rFont val="游ゴシック"/>
            <family val="3"/>
            <charset val="128"/>
            <scheme val="minor"/>
          </rPr>
          <t>兼務先の事業所名・サービス種別・職種を記載
例／生活介護とよはし・生活介護・生活支援員</t>
        </r>
      </text>
    </comment>
    <comment ref="AH8" authorId="0" shapeId="0" xr:uid="{94B05A34-4905-44ED-9DA1-2FC0197C29C8}">
      <text>
        <r>
          <rPr>
            <b/>
            <sz val="8"/>
            <color indexed="81"/>
            <rFont val="游ゴシック"/>
            <family val="3"/>
            <charset val="128"/>
            <scheme val="minor"/>
          </rPr>
          <t>〇変形労働時間制を採用していない場合、第４週まで勤務時間を記載
※福祉政策課に実績として提出する場合は第５週の勤務時間を記載
〇変形労働時間制を採用している場合、第５週の勤務時間を記載</t>
        </r>
      </text>
    </comment>
    <comment ref="AL39" authorId="0" shapeId="0" xr:uid="{56B95544-26A4-4899-AB17-8150D3A0EE6B}">
      <text>
        <r>
          <rPr>
            <b/>
            <sz val="8"/>
            <color indexed="81"/>
            <rFont val="游ゴシック"/>
            <family val="3"/>
            <charset val="128"/>
            <scheme val="minor"/>
          </rPr>
          <t>参考様式20によって算出した平均利用者数を記載</t>
        </r>
      </text>
    </comment>
    <comment ref="AL40" authorId="0" shapeId="0" xr:uid="{18F25E44-D751-41B7-9830-ECCFCA6947B6}">
      <text>
        <r>
          <rPr>
            <b/>
            <sz val="8"/>
            <color indexed="81"/>
            <rFont val="游ゴシック"/>
            <family val="3"/>
            <charset val="128"/>
            <scheme val="minor"/>
          </rPr>
          <t>参考様式20によって算出した平均利用者数を記載</t>
        </r>
      </text>
    </comment>
  </commentList>
</comments>
</file>

<file path=xl/sharedStrings.xml><?xml version="1.0" encoding="utf-8"?>
<sst xmlns="http://schemas.openxmlformats.org/spreadsheetml/2006/main" count="347" uniqueCount="170">
  <si>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</si>
  <si>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</si>
  <si>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生活訓練</t>
    <rPh sb="0" eb="2">
      <t>セイカツ</t>
    </rPh>
    <rPh sb="2" eb="4">
      <t>クンレン</t>
    </rPh>
    <phoneticPr fontId="4"/>
  </si>
  <si>
    <t>年</t>
    <rPh sb="0" eb="1">
      <t>ネン</t>
    </rPh>
    <phoneticPr fontId="4"/>
  </si>
  <si>
    <t>月</t>
    <rPh sb="0" eb="1">
      <t>ゲツ</t>
    </rPh>
    <phoneticPr fontId="4"/>
  </si>
  <si>
    <t>事業所名</t>
    <rPh sb="0" eb="3">
      <t>ジギョウショ</t>
    </rPh>
    <rPh sb="3" eb="4">
      <t>メイ</t>
    </rPh>
    <phoneticPr fontId="9"/>
  </si>
  <si>
    <t>夜間時間帯</t>
    <phoneticPr fontId="11"/>
  </si>
  <si>
    <t>：　　～　　：</t>
    <phoneticPr fontId="11"/>
  </si>
  <si>
    <t>(1)記載する期間</t>
    <rPh sb="3" eb="5">
      <t>キサイ</t>
    </rPh>
    <rPh sb="7" eb="9">
      <t>キカン</t>
    </rPh>
    <phoneticPr fontId="4"/>
  </si>
  <si>
    <t>変形労働時間制１年単位（暦月）</t>
  </si>
  <si>
    <t>夜間従業員勤務時間</t>
    <rPh sb="0" eb="2">
      <t>ヤカン</t>
    </rPh>
    <rPh sb="2" eb="5">
      <t>ジュウギョウイン</t>
    </rPh>
    <rPh sb="5" eb="7">
      <t>キンム</t>
    </rPh>
    <rPh sb="7" eb="9">
      <t>ジカン</t>
    </rPh>
    <phoneticPr fontId="4"/>
  </si>
  <si>
    <t>夜勤</t>
    <rPh sb="0" eb="2">
      <t>ヤキン</t>
    </rPh>
    <phoneticPr fontId="11"/>
  </si>
  <si>
    <t>(2)予定/実績の別</t>
    <rPh sb="3" eb="5">
      <t>ヨテイ</t>
    </rPh>
    <rPh sb="6" eb="8">
      <t>ジッセキ</t>
    </rPh>
    <rPh sb="9" eb="10">
      <t>ベツ</t>
    </rPh>
    <phoneticPr fontId="4"/>
  </si>
  <si>
    <t>宿直</t>
    <rPh sb="0" eb="2">
      <t>シュクチョク</t>
    </rPh>
    <phoneticPr fontId="1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</si>
  <si>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</si>
  <si>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</si>
  <si>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</si>
  <si>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</si>
  <si>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</si>
  <si>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</si>
  <si>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</si>
  <si>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</si>
  <si>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</si>
  <si>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</si>
  <si>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</si>
  <si>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</si>
  <si>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</si>
  <si>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</si>
  <si>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</si>
  <si>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</si>
  <si>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</si>
  <si>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1"/>
  </si>
  <si>
    <t>管理者</t>
    <rPh sb="0" eb="3">
      <t>カンリシャ</t>
    </rPh>
    <phoneticPr fontId="11"/>
  </si>
  <si>
    <t>A</t>
  </si>
  <si>
    <t>サービス管理責任者</t>
    <rPh sb="4" eb="6">
      <t>カンリ</t>
    </rPh>
    <rPh sb="6" eb="9">
      <t>セキニンシャ</t>
    </rPh>
    <phoneticPr fontId="11"/>
  </si>
  <si>
    <t>B</t>
  </si>
  <si>
    <t>地域移行支援員</t>
    <rPh sb="0" eb="4">
      <t>チイキイコウ</t>
    </rPh>
    <rPh sb="4" eb="7">
      <t>シエンイン</t>
    </rPh>
    <phoneticPr fontId="11"/>
  </si>
  <si>
    <t>C</t>
  </si>
  <si>
    <t>生活支援員</t>
    <rPh sb="0" eb="5">
      <t>セイカツシエンイン</t>
    </rPh>
    <phoneticPr fontId="11"/>
  </si>
  <si>
    <t>D</t>
  </si>
  <si>
    <t>合計</t>
    <rPh sb="0" eb="2">
      <t>ゴウケイ</t>
    </rPh>
    <phoneticPr fontId="4"/>
  </si>
  <si>
    <t>サービス提供時間</t>
    <rPh sb="4" eb="6">
      <t>テイキョウ</t>
    </rPh>
    <rPh sb="6" eb="8">
      <t>ジカン</t>
    </rPh>
    <phoneticPr fontId="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</si>
  <si>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</si>
  <si>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計</t>
    <rPh sb="0" eb="1">
      <t>ケイ</t>
    </rPh>
    <phoneticPr fontId="4"/>
  </si>
  <si>
    <t>平均利用者数</t>
    <rPh sb="0" eb="2">
      <t>ヘイキン</t>
    </rPh>
    <rPh sb="2" eb="6">
      <t>リヨウシャスウ</t>
    </rPh>
    <phoneticPr fontId="4"/>
  </si>
  <si>
    <t>利用者延べ数</t>
    <rPh sb="3" eb="4">
      <t>ノ</t>
    </rPh>
    <phoneticPr fontId="4"/>
  </si>
  <si>
    <t xml:space="preserve"> 宿泊型自立訓練以外の
 利用者</t>
    <rPh sb="1" eb="4">
      <t>シュクハクガタ</t>
    </rPh>
    <rPh sb="4" eb="8">
      <t>ジリツクンレン</t>
    </rPh>
    <rPh sb="8" eb="10">
      <t>イガイ</t>
    </rPh>
    <rPh sb="13" eb="16">
      <t>リヨウシャ</t>
    </rPh>
    <phoneticPr fontId="4"/>
  </si>
  <si>
    <t xml:space="preserve"> 宿泊型自立訓練の利用者</t>
    <rPh sb="1" eb="4">
      <t>シュクハクガタ</t>
    </rPh>
    <rPh sb="4" eb="8">
      <t>ジリツクンレン</t>
    </rPh>
    <rPh sb="9" eb="12">
      <t>リヨウシャ</t>
    </rPh>
    <phoneticPr fontId="4"/>
  </si>
  <si>
    <t>開所日数</t>
    <rPh sb="0" eb="2">
      <t>カイショ</t>
    </rPh>
    <rPh sb="2" eb="4">
      <t>ニッスウ</t>
    </rPh>
    <phoneticPr fontId="15"/>
  </si>
  <si>
    <t>＜人員に関する基準＞</t>
    <rPh sb="1" eb="3">
      <t>ジンイン</t>
    </rPh>
    <rPh sb="4" eb="5">
      <t>カン</t>
    </rPh>
    <rPh sb="7" eb="9">
      <t>キジュン</t>
    </rPh>
    <phoneticPr fontId="4"/>
  </si>
  <si>
    <t>区分</t>
    <rPh sb="0" eb="2">
      <t>クブン</t>
    </rPh>
    <phoneticPr fontId="15"/>
  </si>
  <si>
    <t>必要な配置数</t>
    <rPh sb="0" eb="2">
      <t>ヒツヨウ</t>
    </rPh>
    <rPh sb="3" eb="6">
      <t>ハイチスウ</t>
    </rPh>
    <phoneticPr fontId="15"/>
  </si>
  <si>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</si>
  <si>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15"/>
  </si>
  <si>
    <t>兼務</t>
    <rPh sb="0" eb="2">
      <t>ケンム</t>
    </rPh>
    <phoneticPr fontId="15"/>
  </si>
  <si>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</si>
  <si>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</si>
  <si>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</si>
  <si>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</si>
  <si>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</si>
  <si>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</si>
  <si>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</si>
  <si>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</si>
  <si>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</si>
  <si>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</si>
  <si>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</si>
  <si>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</si>
  <si>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</si>
  <si>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</si>
  <si>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</si>
  <si>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</si>
  <si>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</si>
  <si>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</si>
  <si>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</si>
  <si>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</si>
  <si>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</si>
  <si>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</si>
  <si>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保有資格を全て記入するのではなく、人員基準・加配加算上、求められる資格等を入力してください。</t>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</si>
  <si>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</si>
  <si>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</si>
  <si>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</si>
  <si>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</si>
  <si>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</si>
  <si>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</si>
  <si>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</si>
  <si>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</si>
  <si>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</si>
  <si>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</si>
  <si>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</si>
  <si>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</si>
  <si>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</si>
  <si>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</si>
  <si>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！申請するサービス類型を選択してください</t>
    <rPh sb="1" eb="3">
      <t>シンセイ</t>
    </rPh>
    <rPh sb="9" eb="11">
      <t>ルイケイ</t>
    </rPh>
    <rPh sb="12" eb="14">
      <t>センタク</t>
    </rPh>
    <phoneticPr fontId="11"/>
  </si>
  <si>
    <t>職種①</t>
    <rPh sb="0" eb="2">
      <t>ショクシュ</t>
    </rPh>
    <phoneticPr fontId="11"/>
  </si>
  <si>
    <t>職種②</t>
    <rPh sb="0" eb="2">
      <t>ショクシュ</t>
    </rPh>
    <phoneticPr fontId="11"/>
  </si>
  <si>
    <t>職種③</t>
    <rPh sb="0" eb="2">
      <t>ショクシュ</t>
    </rPh>
    <phoneticPr fontId="11"/>
  </si>
  <si>
    <t>職種④</t>
    <rPh sb="0" eb="2">
      <t>ショクシュ</t>
    </rPh>
    <phoneticPr fontId="11"/>
  </si>
  <si>
    <t>職種⑤</t>
    <rPh sb="0" eb="2">
      <t>ショクシュ</t>
    </rPh>
    <phoneticPr fontId="11"/>
  </si>
  <si>
    <t>職種⑥</t>
    <rPh sb="0" eb="2">
      <t>ショクシュ</t>
    </rPh>
    <phoneticPr fontId="11"/>
  </si>
  <si>
    <t>職種⑦</t>
    <rPh sb="0" eb="2">
      <t>ショクシュ</t>
    </rPh>
    <phoneticPr fontId="11"/>
  </si>
  <si>
    <t>職種⑧</t>
    <rPh sb="0" eb="2">
      <t>ショクシュ</t>
    </rPh>
    <phoneticPr fontId="11"/>
  </si>
  <si>
    <t>職種⑨</t>
    <phoneticPr fontId="11"/>
  </si>
  <si>
    <t>職種⑩</t>
    <phoneticPr fontId="11"/>
  </si>
  <si>
    <t>居宅介護</t>
    <phoneticPr fontId="4"/>
  </si>
  <si>
    <t>サービス提供責任者</t>
    <rPh sb="4" eb="6">
      <t>テイキョウ</t>
    </rPh>
    <rPh sb="6" eb="9">
      <t>セキニンシャ</t>
    </rPh>
    <phoneticPr fontId="11"/>
  </si>
  <si>
    <t>従業者</t>
    <rPh sb="0" eb="3">
      <t>ジュウギョウシャ</t>
    </rPh>
    <phoneticPr fontId="11"/>
  </si>
  <si>
    <t>重度訪問介護</t>
    <rPh sb="0" eb="2">
      <t>ジュウド</t>
    </rPh>
    <rPh sb="2" eb="4">
      <t>ホウモン</t>
    </rPh>
    <rPh sb="4" eb="6">
      <t>カイゴ</t>
    </rPh>
    <phoneticPr fontId="11"/>
  </si>
  <si>
    <t>同行援護</t>
    <rPh sb="0" eb="2">
      <t>ドウコウ</t>
    </rPh>
    <rPh sb="2" eb="4">
      <t>エンゴ</t>
    </rPh>
    <phoneticPr fontId="11"/>
  </si>
  <si>
    <t>行動援護</t>
    <rPh sb="0" eb="4">
      <t>コウドウエンゴ</t>
    </rPh>
    <phoneticPr fontId="11"/>
  </si>
  <si>
    <t>療養介護</t>
    <rPh sb="0" eb="2">
      <t>リョウヨウ</t>
    </rPh>
    <rPh sb="2" eb="4">
      <t>カイゴ</t>
    </rPh>
    <phoneticPr fontId="4"/>
  </si>
  <si>
    <t>医師</t>
    <rPh sb="0" eb="2">
      <t>イシ</t>
    </rPh>
    <phoneticPr fontId="11"/>
  </si>
  <si>
    <t>看護職員</t>
    <rPh sb="0" eb="4">
      <t>カンゴショクイン</t>
    </rPh>
    <phoneticPr fontId="11"/>
  </si>
  <si>
    <t>生活介護</t>
    <rPh sb="0" eb="2">
      <t>セイカツ</t>
    </rPh>
    <rPh sb="2" eb="4">
      <t>カイゴ</t>
    </rPh>
    <phoneticPr fontId="4"/>
  </si>
  <si>
    <t>理学療法士</t>
    <rPh sb="0" eb="5">
      <t>リガクリョウホウシ</t>
    </rPh>
    <phoneticPr fontId="11"/>
  </si>
  <si>
    <t>作業療法士</t>
    <rPh sb="0" eb="5">
      <t>サギョウリョウホウシ</t>
    </rPh>
    <phoneticPr fontId="11"/>
  </si>
  <si>
    <t>言語聴覚士</t>
    <rPh sb="0" eb="2">
      <t>ゲンゴ</t>
    </rPh>
    <rPh sb="2" eb="5">
      <t>チョウカクシ</t>
    </rPh>
    <phoneticPr fontId="11"/>
  </si>
  <si>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</si>
  <si>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</si>
  <si>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</si>
  <si>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</si>
  <si>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共同生活援助・介護サービス包括型</t>
    <rPh sb="0" eb="2">
      <t>キョウドウ</t>
    </rPh>
    <rPh sb="2" eb="4">
      <t>セイカツ</t>
    </rPh>
    <rPh sb="4" eb="6">
      <t>エンジョ</t>
    </rPh>
    <phoneticPr fontId="4"/>
  </si>
  <si>
    <t>世話人</t>
    <rPh sb="0" eb="3">
      <t>セワニン</t>
    </rPh>
    <phoneticPr fontId="11"/>
  </si>
  <si>
    <t>夜間支援従事者</t>
    <rPh sb="0" eb="7">
      <t>ヤカンシエンジュウジシャ</t>
    </rPh>
    <phoneticPr fontId="11"/>
  </si>
  <si>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</si>
  <si>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</si>
  <si>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障害者支援施設</t>
    <rPh sb="0" eb="3">
      <t>ショウガイシャ</t>
    </rPh>
    <rPh sb="3" eb="5">
      <t>シエン</t>
    </rPh>
    <rPh sb="5" eb="7">
      <t>シセツ</t>
    </rPh>
    <phoneticPr fontId="4"/>
  </si>
  <si>
    <t>就労支援員</t>
    <rPh sb="0" eb="2">
      <t>シュウロウ</t>
    </rPh>
    <rPh sb="2" eb="5">
      <t>シエンイン</t>
    </rPh>
    <phoneticPr fontId="11"/>
  </si>
  <si>
    <t>職業指導員</t>
    <rPh sb="0" eb="2">
      <t>ショクギョウ</t>
    </rPh>
    <rPh sb="2" eb="4">
      <t>シドウ</t>
    </rPh>
    <rPh sb="4" eb="5">
      <t>イン</t>
    </rPh>
    <phoneticPr fontId="11"/>
  </si>
  <si>
    <t>機能訓練</t>
    <rPh sb="0" eb="2">
      <t>キノウ</t>
    </rPh>
    <rPh sb="2" eb="4">
      <t>クンレン</t>
    </rPh>
    <phoneticPr fontId="4"/>
  </si>
  <si>
    <t>就労選択支援</t>
    <rPh sb="0" eb="2">
      <t>シュウロウ</t>
    </rPh>
    <rPh sb="2" eb="4">
      <t>センタク</t>
    </rPh>
    <rPh sb="4" eb="6">
      <t>シエン</t>
    </rPh>
    <phoneticPr fontId="11"/>
  </si>
  <si>
    <t>就労選択支援員</t>
    <rPh sb="0" eb="2">
      <t>シュウロウ</t>
    </rPh>
    <rPh sb="2" eb="4">
      <t>センタク</t>
    </rPh>
    <rPh sb="4" eb="7">
      <t>シエンイン</t>
    </rPh>
    <phoneticPr fontId="11"/>
  </si>
  <si>
    <t>就労移行支援</t>
    <rPh sb="0" eb="2">
      <t>シュウロウ</t>
    </rPh>
    <rPh sb="2" eb="4">
      <t>イコウ</t>
    </rPh>
    <rPh sb="4" eb="6">
      <t>シエン</t>
    </rPh>
    <phoneticPr fontId="4"/>
  </si>
  <si>
    <t>就労支援員</t>
    <rPh sb="0" eb="5">
      <t>シュウロウシエンイン</t>
    </rPh>
    <phoneticPr fontId="11"/>
  </si>
  <si>
    <t>職業指導員</t>
    <rPh sb="0" eb="4">
      <t>ショクギョウシドウ</t>
    </rPh>
    <rPh sb="4" eb="5">
      <t>イン</t>
    </rPh>
    <phoneticPr fontId="11"/>
  </si>
  <si>
    <t>生活支援員</t>
    <rPh sb="0" eb="2">
      <t>セイカツ</t>
    </rPh>
    <rPh sb="2" eb="5">
      <t>シエンイン</t>
    </rPh>
    <phoneticPr fontId="11"/>
  </si>
  <si>
    <t>職業指導員（施設外）</t>
    <rPh sb="0" eb="4">
      <t>ショクギョウシドウ</t>
    </rPh>
    <rPh sb="4" eb="5">
      <t>イン</t>
    </rPh>
    <rPh sb="6" eb="8">
      <t>シセツ</t>
    </rPh>
    <rPh sb="8" eb="9">
      <t>ガイ</t>
    </rPh>
    <phoneticPr fontId="11"/>
  </si>
  <si>
    <t>生活支援員（施設外）</t>
    <rPh sb="0" eb="2">
      <t>セイカツ</t>
    </rPh>
    <rPh sb="2" eb="5">
      <t>シエンイン</t>
    </rPh>
    <rPh sb="6" eb="9">
      <t>シセツガイ</t>
    </rPh>
    <phoneticPr fontId="11"/>
  </si>
  <si>
    <t>認定指定就労移行支援</t>
    <rPh sb="0" eb="2">
      <t>ニンテイ</t>
    </rPh>
    <rPh sb="2" eb="4">
      <t>シテイ</t>
    </rPh>
    <rPh sb="4" eb="6">
      <t>シュウロウ</t>
    </rPh>
    <rPh sb="6" eb="8">
      <t>イコウ</t>
    </rPh>
    <rPh sb="8" eb="10">
      <t>シエン</t>
    </rPh>
    <phoneticPr fontId="4"/>
  </si>
  <si>
    <t>就労継続支援Ｂ型</t>
    <phoneticPr fontId="4"/>
  </si>
  <si>
    <t>就労継続支援Ａ型</t>
    <phoneticPr fontId="4"/>
  </si>
  <si>
    <t>相談支援事業_一般・計画・障害児</t>
    <rPh sb="0" eb="2">
      <t>ソウダン</t>
    </rPh>
    <rPh sb="2" eb="4">
      <t>シエン</t>
    </rPh>
    <rPh sb="4" eb="6">
      <t>ジギョウ</t>
    </rPh>
    <rPh sb="7" eb="9">
      <t>イッパン</t>
    </rPh>
    <rPh sb="10" eb="12">
      <t>ケイカク</t>
    </rPh>
    <rPh sb="13" eb="16">
      <t>ショウガイジ</t>
    </rPh>
    <phoneticPr fontId="4"/>
  </si>
  <si>
    <t>相談支援専門員</t>
    <rPh sb="0" eb="7">
      <t>ソウダンシエンセンモンイン</t>
    </rPh>
    <phoneticPr fontId="11"/>
  </si>
  <si>
    <t>相談支援員</t>
    <rPh sb="0" eb="2">
      <t>ソウダン</t>
    </rPh>
    <rPh sb="2" eb="5">
      <t>シエンイン</t>
    </rPh>
    <phoneticPr fontId="11"/>
  </si>
  <si>
    <t>就労定着支援</t>
    <rPh sb="0" eb="2">
      <t>シュウロウ</t>
    </rPh>
    <rPh sb="2" eb="4">
      <t>テイチャク</t>
    </rPh>
    <rPh sb="4" eb="6">
      <t>シエン</t>
    </rPh>
    <phoneticPr fontId="4"/>
  </si>
  <si>
    <t>就労定着支援員</t>
    <rPh sb="0" eb="2">
      <t>シュウロウ</t>
    </rPh>
    <rPh sb="2" eb="7">
      <t>テイチャクシエンイン</t>
    </rPh>
    <phoneticPr fontId="11"/>
  </si>
  <si>
    <t>自立生活援助</t>
    <rPh sb="0" eb="2">
      <t>ジリツ</t>
    </rPh>
    <rPh sb="2" eb="4">
      <t>セイカツ</t>
    </rPh>
    <rPh sb="4" eb="6">
      <t>エンジョ</t>
    </rPh>
    <phoneticPr fontId="4"/>
  </si>
  <si>
    <t>地域生活支援員</t>
    <rPh sb="0" eb="7">
      <t>チイキセイカツシエンイン</t>
    </rPh>
    <phoneticPr fontId="11"/>
  </si>
  <si>
    <t>児童発達支援</t>
    <phoneticPr fontId="9"/>
  </si>
  <si>
    <t>児童発達支援管理責任者</t>
    <rPh sb="0" eb="2">
      <t>ジドウ</t>
    </rPh>
    <rPh sb="2" eb="6">
      <t>ハッタツシエン</t>
    </rPh>
    <rPh sb="6" eb="8">
      <t>カンリ</t>
    </rPh>
    <rPh sb="8" eb="11">
      <t>セキニンシャ</t>
    </rPh>
    <phoneticPr fontId="11"/>
  </si>
  <si>
    <t>児童指導員</t>
    <rPh sb="0" eb="2">
      <t>ジドウ</t>
    </rPh>
    <rPh sb="2" eb="5">
      <t>シドウイン</t>
    </rPh>
    <phoneticPr fontId="11"/>
  </si>
  <si>
    <t>保育士</t>
    <rPh sb="0" eb="3">
      <t>ホイクシ</t>
    </rPh>
    <phoneticPr fontId="11"/>
  </si>
  <si>
    <t>機能訓練担当職員</t>
    <rPh sb="0" eb="4">
      <t>キノウクンレン</t>
    </rPh>
    <rPh sb="4" eb="6">
      <t>タントウ</t>
    </rPh>
    <rPh sb="6" eb="8">
      <t>ショクイン</t>
    </rPh>
    <phoneticPr fontId="11"/>
  </si>
  <si>
    <t>その他職員</t>
    <rPh sb="2" eb="3">
      <t>タ</t>
    </rPh>
    <rPh sb="3" eb="5">
      <t>ショクイン</t>
    </rPh>
    <phoneticPr fontId="11"/>
  </si>
  <si>
    <t>放課後等デイサービス</t>
    <rPh sb="0" eb="4">
      <t>ホウカゴトウ</t>
    </rPh>
    <phoneticPr fontId="9"/>
  </si>
  <si>
    <t>児童発達支援・放課後等デイサービス</t>
    <rPh sb="0" eb="2">
      <t>ジドウ</t>
    </rPh>
    <rPh sb="2" eb="4">
      <t>ハッタツ</t>
    </rPh>
    <rPh sb="4" eb="6">
      <t>シエン</t>
    </rPh>
    <rPh sb="7" eb="11">
      <t>ホウカゴトウ</t>
    </rPh>
    <phoneticPr fontId="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</si>
  <si>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1"/>
  </si>
  <si>
    <t>嘱託医</t>
    <rPh sb="0" eb="2">
      <t>ショクタク</t>
    </rPh>
    <phoneticPr fontId="11"/>
  </si>
  <si>
    <t>放課後等デイサービス・主として重症心身障害児を対象とする場合</t>
    <rPh sb="0" eb="3">
      <t>ホウカゴ</t>
    </rPh>
    <rPh sb="3" eb="4">
      <t>トウ</t>
    </rPh>
    <rPh sb="11" eb="12">
      <t>シュ</t>
    </rPh>
    <rPh sb="15" eb="17">
      <t>ジュウショウ</t>
    </rPh>
    <rPh sb="17" eb="19">
      <t>シンシン</t>
    </rPh>
    <rPh sb="19" eb="21">
      <t>ショウガイ</t>
    </rPh>
    <rPh sb="21" eb="22">
      <t>ジ</t>
    </rPh>
    <rPh sb="23" eb="25">
      <t>タイショウ</t>
    </rPh>
    <rPh sb="28" eb="30">
      <t>バアイ</t>
    </rPh>
    <phoneticPr fontId="11"/>
  </si>
  <si>
    <t>児童発達支援・放課後等デイサービス・主として重症心身障害児を対象とする場合</t>
    <rPh sb="0" eb="6">
      <t>ジドウハッタツシエン</t>
    </rPh>
    <rPh sb="7" eb="10">
      <t>ホウカゴ</t>
    </rPh>
    <rPh sb="10" eb="11">
      <t>トウ</t>
    </rPh>
    <rPh sb="18" eb="19">
      <t>シュ</t>
    </rPh>
    <rPh sb="22" eb="24">
      <t>ジュウショウ</t>
    </rPh>
    <rPh sb="24" eb="26">
      <t>シンシン</t>
    </rPh>
    <rPh sb="26" eb="28">
      <t>ショウガイ</t>
    </rPh>
    <rPh sb="28" eb="29">
      <t>ジ</t>
    </rPh>
    <rPh sb="30" eb="32">
      <t>タイショウ</t>
    </rPh>
    <rPh sb="35" eb="37">
      <t>バアイ</t>
    </rPh>
    <phoneticPr fontId="11"/>
  </si>
  <si>
    <t>児童発達支援・児童発達支援センターであるもの</t>
    <rPh sb="0" eb="6">
      <t>ジドウハッタツシエン</t>
    </rPh>
    <rPh sb="7" eb="11">
      <t>ジドウハッタツ</t>
    </rPh>
    <rPh sb="11" eb="13">
      <t>シエン</t>
    </rPh>
    <phoneticPr fontId="11"/>
  </si>
  <si>
    <t>栄養士</t>
    <rPh sb="0" eb="3">
      <t>エイヨウシ</t>
    </rPh>
    <phoneticPr fontId="11"/>
  </si>
  <si>
    <t>調理員</t>
    <rPh sb="0" eb="3">
      <t>チョウリイン</t>
    </rPh>
    <phoneticPr fontId="11"/>
  </si>
  <si>
    <t>保育所等訪問支援</t>
    <rPh sb="0" eb="3">
      <t>ホイクショ</t>
    </rPh>
    <rPh sb="3" eb="4">
      <t>トウ</t>
    </rPh>
    <rPh sb="4" eb="6">
      <t>ホウモン</t>
    </rPh>
    <rPh sb="6" eb="8">
      <t>シエン</t>
    </rPh>
    <phoneticPr fontId="9"/>
  </si>
  <si>
    <t>訪問支援員</t>
    <rPh sb="0" eb="2">
      <t>ホウモン</t>
    </rPh>
    <rPh sb="2" eb="5">
      <t>シエンイン</t>
    </rPh>
    <phoneticPr fontId="11"/>
  </si>
  <si>
    <t>居宅訪問型児童発達支援</t>
    <rPh sb="0" eb="2">
      <t>キョタク</t>
    </rPh>
    <rPh sb="2" eb="4">
      <t>ホウモン</t>
    </rPh>
    <rPh sb="4" eb="5">
      <t>ガタ</t>
    </rPh>
    <rPh sb="5" eb="7">
      <t>ジドウ</t>
    </rPh>
    <rPh sb="7" eb="9">
      <t>ハッタツ</t>
    </rPh>
    <rPh sb="9" eb="11">
      <t>シエン</t>
    </rPh>
    <phoneticPr fontId="9"/>
  </si>
  <si>
    <t>福祉型障害児入所施設</t>
    <rPh sb="0" eb="3">
      <t>フクシガタ</t>
    </rPh>
    <rPh sb="3" eb="6">
      <t>ショウガイジ</t>
    </rPh>
    <rPh sb="6" eb="8">
      <t>ニュウショ</t>
    </rPh>
    <rPh sb="8" eb="10">
      <t>シセツ</t>
    </rPh>
    <phoneticPr fontId="9"/>
  </si>
  <si>
    <t>心理担当職員</t>
    <rPh sb="0" eb="6">
      <t>シンリタントウショクイン</t>
    </rPh>
    <phoneticPr fontId="11"/>
  </si>
  <si>
    <t>医療型障害児入所施設</t>
    <rPh sb="0" eb="2">
      <t>イリョウ</t>
    </rPh>
    <rPh sb="2" eb="3">
      <t>ガタ</t>
    </rPh>
    <rPh sb="3" eb="6">
      <t>ショウガイジ</t>
    </rPh>
    <rPh sb="6" eb="8">
      <t>ニュウショ</t>
    </rPh>
    <rPh sb="8" eb="10">
      <t>シセツ</t>
    </rPh>
    <phoneticPr fontId="9"/>
  </si>
  <si>
    <t>理学療法士又は作業療法士</t>
    <rPh sb="0" eb="5">
      <t>リガクリョウホウシ</t>
    </rPh>
    <rPh sb="5" eb="6">
      <t>マタ</t>
    </rPh>
    <rPh sb="7" eb="12">
      <t>サギョウリョウホウシ</t>
    </rPh>
    <phoneticPr fontId="11"/>
  </si>
  <si>
    <t>職業指導員</t>
    <rPh sb="0" eb="5">
      <t>ショクギョウシドウイン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</si>
</sst>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25">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6"/>
      <name val="游ゴシック"/>
      <family val="3"/>
      <charset val="128"/>
    </font>
    <font>
      <sz val="10"/>
      <color theme="1"/>
      <name val="ＭＳ ゴシック"/>
      <family val="3"/>
      <charset val="128"/>
    </font>
    <font>
      <sz val="9"/>
      <name val="ＭＳ ゴシック"/>
      <family val="3"/>
      <charset val="128"/>
    </font>
    <font>
      <sz val="8"/>
      <color rgb="FFC00000"/>
      <name val="ＭＳ 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8"/>
      <color indexed="81"/>
      <name val="游ゴシック"/>
      <family val="3"/>
      <charset val="128"/>
      <scheme val="minor"/>
    </font>
    <font>
      <sz val="6"/>
      <name val="游ゴシック"/>
      <family val="3"/>
      <charset val="128"/>
      <scheme val="minor"/>
    </font>
    <font>
      <sz val="11"/>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3">
    <xf numFmtId="0" fontId="0" fillId="0" borderId="0">
      <alignment vertical="center"/>
    </xf>
    <xf numFmtId="0" fontId="1" fillId="0" borderId="0">
      <alignment vertical="center"/>
    </xf>
    <xf numFmtId="0" fontId="12" fillId="0" borderId="0">
      <alignment vertical="center"/>
    </xf>
  </cellStyleXfs>
  <cellXfs count="97">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10" fillId="0" borderId="0" xfId="0" applyFont="1">
      <alignment vertical="center"/>
    </xf>
    <xf numFmtId="0" fontId="12" fillId="0" borderId="0" xfId="0" applyFont="1">
      <alignment vertical="center"/>
    </xf>
    <xf numFmtId="0" fontId="12" fillId="0" borderId="0" xfId="0" applyFont="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2" fillId="5" borderId="1" xfId="0" applyFont="1" applyFill="1" applyBorder="1">
      <alignment vertical="center"/>
    </xf>
    <xf numFmtId="0" fontId="13" fillId="0" borderId="0" xfId="1" applyFont="1" applyAlignment="1">
      <alignment horizontal="center" vertical="center"/>
    </xf>
    <xf numFmtId="176" fontId="13" fillId="0" borderId="1" xfId="1" applyNumberFormat="1" applyFont="1" applyBorder="1">
      <alignment vertical="center"/>
    </xf>
    <xf numFmtId="177" fontId="13" fillId="0" borderId="1" xfId="1" applyNumberFormat="1" applyFont="1" applyBorder="1">
      <alignment vertical="center"/>
    </xf>
    <xf numFmtId="0" fontId="7" fillId="0" borderId="1" xfId="1" applyFont="1" applyBorder="1">
      <alignment vertical="center"/>
    </xf>
    <xf numFmtId="0" fontId="13" fillId="2" borderId="1" xfId="1" applyFont="1" applyFill="1" applyBorder="1" applyAlignment="1">
      <alignment horizontal="left" vertical="center" shrinkToFit="1"/>
    </xf>
    <xf numFmtId="0" fontId="13" fillId="2" borderId="3" xfId="1" applyFont="1" applyFill="1" applyBorder="1" applyAlignment="1">
      <alignment horizontal="center" vertical="center" shrinkToFit="1"/>
    </xf>
    <xf numFmtId="0" fontId="13" fillId="4" borderId="1" xfId="1" applyFont="1" applyFill="1" applyBorder="1" applyAlignment="1">
      <alignment vertical="center" shrinkToFit="1"/>
    </xf>
    <xf numFmtId="0" fontId="13" fillId="4" borderId="3" xfId="1" applyFont="1" applyFill="1" applyBorder="1" applyAlignment="1">
      <alignment vertical="center" shrinkToFit="1"/>
    </xf>
    <xf numFmtId="0" fontId="13" fillId="3" borderId="1" xfId="1" applyFont="1" applyFill="1" applyBorder="1" applyAlignment="1">
      <alignment horizontal="right" vertical="center" shrinkToFit="1"/>
    </xf>
    <xf numFmtId="0" fontId="13" fillId="0" borderId="4" xfId="1" applyFont="1" applyBorder="1" applyAlignment="1">
      <alignment horizontal="right" vertical="center" shrinkToFit="1"/>
    </xf>
    <xf numFmtId="178" fontId="13" fillId="0" borderId="1" xfId="1" applyNumberFormat="1" applyFont="1" applyBorder="1" applyAlignment="1">
      <alignment horizontal="right" vertical="center" shrinkToFit="1"/>
    </xf>
    <xf numFmtId="0" fontId="13" fillId="0" borderId="1" xfId="1" applyFont="1" applyBorder="1" applyAlignment="1">
      <alignment horizontal="right" vertical="center" shrinkToFit="1"/>
    </xf>
    <xf numFmtId="0" fontId="13" fillId="3" borderId="11" xfId="1" applyFont="1" applyFill="1" applyBorder="1" applyAlignment="1">
      <alignment horizontal="right" vertical="center" shrinkToFit="1"/>
    </xf>
    <xf numFmtId="0" fontId="13" fillId="0" borderId="12" xfId="1" applyFont="1" applyBorder="1" applyAlignment="1">
      <alignment horizontal="right" vertical="center" shrinkToFit="1"/>
    </xf>
    <xf numFmtId="0" fontId="13" fillId="0" borderId="0" xfId="1" applyFont="1">
      <alignment vertical="center"/>
    </xf>
    <xf numFmtId="179" fontId="13" fillId="0" borderId="1" xfId="1" applyNumberFormat="1" applyFont="1" applyBorder="1" applyAlignment="1">
      <alignment horizontal="center" vertical="center"/>
    </xf>
    <xf numFmtId="0" fontId="13" fillId="0" borderId="1" xfId="1" applyFont="1" applyBorder="1" applyAlignment="1">
      <alignment horizontal="center" vertical="center" wrapText="1"/>
    </xf>
    <xf numFmtId="0" fontId="13" fillId="0" borderId="1" xfId="1" applyFont="1" applyBorder="1" applyAlignment="1">
      <alignment horizontal="right" vertical="center"/>
    </xf>
    <xf numFmtId="178" fontId="13" fillId="0" borderId="1" xfId="1" applyNumberFormat="1" applyFont="1" applyBorder="1">
      <alignment vertical="center"/>
    </xf>
    <xf numFmtId="0" fontId="13" fillId="3" borderId="1" xfId="1" applyFont="1" applyFill="1" applyBorder="1" applyAlignment="1">
      <alignment horizontal="right" vertical="center"/>
    </xf>
    <xf numFmtId="178" fontId="13" fillId="0" borderId="13" xfId="1" applyNumberFormat="1" applyFont="1" applyBorder="1">
      <alignment vertical="center"/>
    </xf>
    <xf numFmtId="0" fontId="13" fillId="0" borderId="0" xfId="1" applyFont="1" applyAlignment="1">
      <alignment horizontal="left" vertical="center"/>
    </xf>
    <xf numFmtId="0" fontId="16" fillId="0" borderId="0" xfId="1" applyFont="1">
      <alignment vertical="center"/>
    </xf>
    <xf numFmtId="0" fontId="13" fillId="0" borderId="3" xfId="2" applyFont="1" applyBorder="1" applyAlignment="1">
      <alignment horizontal="center" vertical="center"/>
    </xf>
    <xf numFmtId="0" fontId="13" fillId="0" borderId="1" xfId="2" applyFont="1" applyBorder="1" applyAlignment="1">
      <alignment horizontal="center" vertical="center"/>
    </xf>
    <xf numFmtId="0" fontId="13" fillId="0" borderId="1" xfId="1" applyFont="1" applyBorder="1" applyAlignment="1">
      <alignment horizontal="center" vertical="center"/>
    </xf>
    <xf numFmtId="0" fontId="17" fillId="0" borderId="0" xfId="2" applyFont="1" applyAlignment="1">
      <alignment horizontal="center" vertical="center"/>
    </xf>
    <xf numFmtId="0" fontId="7" fillId="0" borderId="0" xfId="2" applyFont="1" applyAlignment="1">
      <alignment horizontal="center" vertical="center"/>
    </xf>
    <xf numFmtId="0" fontId="18" fillId="0" borderId="0" xfId="1" applyFont="1" applyAlignment="1">
      <alignment horizontal="center" vertical="center"/>
    </xf>
    <xf numFmtId="0" fontId="18" fillId="0" borderId="0" xfId="2" applyFont="1" applyAlignment="1">
      <alignment horizontal="center" vertical="center"/>
    </xf>
    <xf numFmtId="0" fontId="18" fillId="0" borderId="0" xfId="1" applyFont="1">
      <alignment vertical="center"/>
    </xf>
    <xf numFmtId="0" fontId="17" fillId="0" borderId="0" xfId="1" applyFont="1">
      <alignment vertical="center"/>
    </xf>
    <xf numFmtId="0" fontId="17" fillId="0" borderId="0" xfId="1" applyFont="1" applyAlignment="1">
      <alignment horizontal="center" vertical="center"/>
    </xf>
    <xf numFmtId="0" fontId="13" fillId="0" borderId="0" xfId="1" applyFont="1" applyAlignment="1">
      <alignment vertical="center" textRotation="255" shrinkToFit="1"/>
    </xf>
    <xf numFmtId="0" fontId="13" fillId="0" borderId="1" xfId="1" applyFont="1" applyBorder="1" applyAlignment="1">
      <alignment vertical="center" textRotation="255" shrinkToFit="1"/>
    </xf>
    <xf numFmtId="0" fontId="0" fillId="0" borderId="0" xfId="0" applyAlignment="1">
      <alignment vertical="center" shrinkToFit="1"/>
    </xf>
    <xf numFmtId="0" fontId="24" fillId="0" borderId="0" xfId="0" applyFont="1" applyAlignment="1">
      <alignment vertical="center" shrinkToFit="1"/>
    </xf>
    <xf numFmtId="0" fontId="24" fillId="0" borderId="0" xfId="0" applyFont="1">
      <alignment vertical="center"/>
    </xf>
    <xf numFmtId="0" fontId="13" fillId="0" borderId="1" xfId="1" applyFont="1" applyBorder="1">
      <alignment vertical="center"/>
    </xf>
    <xf numFmtId="0" fontId="13" fillId="0" borderId="3"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4" xfId="2" applyFont="1" applyBorder="1" applyAlignment="1">
      <alignment horizontal="center" vertical="center" wrapText="1"/>
    </xf>
    <xf numFmtId="0" fontId="13" fillId="0" borderId="1" xfId="1" applyFont="1" applyBorder="1" applyAlignment="1">
      <alignment horizontal="center" vertical="center"/>
    </xf>
    <xf numFmtId="1" fontId="13" fillId="0" borderId="3" xfId="2" applyNumberFormat="1" applyFont="1" applyBorder="1" applyAlignment="1">
      <alignment horizontal="center" vertical="center" wrapText="1"/>
    </xf>
    <xf numFmtId="1" fontId="13" fillId="0" borderId="10" xfId="2" applyNumberFormat="1" applyFont="1" applyBorder="1" applyAlignment="1">
      <alignment horizontal="center" vertical="center" wrapText="1"/>
    </xf>
    <xf numFmtId="1" fontId="13" fillId="0" borderId="4" xfId="2" applyNumberFormat="1" applyFont="1" applyBorder="1" applyAlignment="1">
      <alignment horizontal="center" vertical="center" wrapText="1"/>
    </xf>
    <xf numFmtId="0" fontId="13" fillId="0" borderId="3" xfId="2" applyFont="1" applyBorder="1" applyAlignment="1">
      <alignment horizontal="center" vertical="center"/>
    </xf>
    <xf numFmtId="0" fontId="13" fillId="0" borderId="10" xfId="2" applyFont="1" applyBorder="1" applyAlignment="1">
      <alignment horizontal="center" vertical="center"/>
    </xf>
    <xf numFmtId="0" fontId="13" fillId="0" borderId="4" xfId="2" applyFont="1" applyBorder="1" applyAlignment="1">
      <alignment horizontal="center" vertical="center"/>
    </xf>
    <xf numFmtId="0" fontId="13" fillId="0" borderId="1" xfId="2" applyFont="1" applyBorder="1" applyAlignment="1">
      <alignment horizontal="center" vertical="center" wrapText="1"/>
    </xf>
    <xf numFmtId="0" fontId="13" fillId="0" borderId="1" xfId="2" applyFont="1" applyBorder="1" applyAlignment="1">
      <alignment horizontal="center" vertical="center"/>
    </xf>
    <xf numFmtId="0" fontId="13" fillId="0" borderId="1" xfId="1" applyFont="1" applyBorder="1" applyAlignment="1">
      <alignment horizontal="center" vertical="center" wrapText="1"/>
    </xf>
    <xf numFmtId="0" fontId="13" fillId="0" borderId="1" xfId="1" applyFont="1" applyBorder="1" applyAlignment="1">
      <alignment horizontal="right" vertical="center"/>
    </xf>
    <xf numFmtId="0" fontId="13" fillId="3" borderId="1" xfId="1" applyFont="1" applyFill="1" applyBorder="1" applyAlignment="1">
      <alignment horizontal="right" vertical="center"/>
    </xf>
    <xf numFmtId="0" fontId="13" fillId="0" borderId="1" xfId="1" applyFont="1" applyBorder="1" applyAlignment="1">
      <alignment horizontal="left" vertical="center"/>
    </xf>
    <xf numFmtId="0" fontId="13" fillId="0" borderId="1" xfId="1" applyFont="1" applyBorder="1" applyAlignment="1">
      <alignment horizontal="left" vertical="center" wrapText="1"/>
    </xf>
    <xf numFmtId="179" fontId="13" fillId="0" borderId="1" xfId="1" applyNumberFormat="1" applyFont="1" applyBorder="1" applyAlignment="1">
      <alignment horizontal="center" vertical="center"/>
    </xf>
    <xf numFmtId="0" fontId="7" fillId="4" borderId="1" xfId="1" applyFont="1" applyFill="1" applyBorder="1" applyAlignment="1">
      <alignment vertical="center" shrinkToFit="1"/>
    </xf>
    <xf numFmtId="0" fontId="13" fillId="0" borderId="3" xfId="1" applyFont="1" applyBorder="1" applyAlignment="1">
      <alignment horizontal="center" vertical="center"/>
    </xf>
    <xf numFmtId="0" fontId="13" fillId="0" borderId="10" xfId="1" applyFont="1" applyBorder="1" applyAlignment="1">
      <alignment horizontal="center" vertical="center"/>
    </xf>
    <xf numFmtId="0" fontId="7" fillId="0" borderId="1" xfId="1" applyFont="1" applyBorder="1">
      <alignment vertical="center"/>
    </xf>
    <xf numFmtId="0" fontId="13" fillId="0" borderId="4" xfId="1" applyFont="1" applyBorder="1" applyAlignment="1">
      <alignment horizontal="center" vertical="center" wrapText="1"/>
    </xf>
    <xf numFmtId="0" fontId="7" fillId="0" borderId="1" xfId="1" applyFont="1" applyBorder="1" applyAlignment="1">
      <alignment horizontal="center" vertical="center" wrapText="1"/>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9" xfId="1" applyFont="1" applyBorder="1" applyAlignment="1">
      <alignment horizontal="center" vertical="center" wrapText="1"/>
    </xf>
    <xf numFmtId="49" fontId="13" fillId="0" borderId="1" xfId="1" applyNumberFormat="1" applyFont="1" applyBorder="1" applyAlignment="1">
      <alignment horizontal="center" vertical="center"/>
    </xf>
    <xf numFmtId="0" fontId="14" fillId="0" borderId="8" xfId="1" applyFont="1" applyBorder="1" applyAlignment="1">
      <alignment horizontal="center" vertical="center" wrapText="1"/>
    </xf>
    <xf numFmtId="0" fontId="14" fillId="0" borderId="9" xfId="1"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7" fillId="2" borderId="1" xfId="1" applyFont="1" applyFill="1" applyBorder="1" applyAlignment="1">
      <alignment horizontal="center" vertical="center"/>
    </xf>
    <xf numFmtId="0" fontId="7" fillId="0" borderId="3" xfId="1" applyFont="1" applyBorder="1" applyAlignment="1">
      <alignment horizontal="center" vertical="center"/>
    </xf>
    <xf numFmtId="0" fontId="12" fillId="5" borderId="1" xfId="0" applyFont="1" applyFill="1" applyBorder="1">
      <alignment vertical="center"/>
    </xf>
    <xf numFmtId="0" fontId="7" fillId="2" borderId="1" xfId="1" applyFont="1" applyFill="1" applyBorder="1" applyAlignment="1">
      <alignment horizontal="center" vertical="center" wrapText="1"/>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shrinkToFit="1"/>
    </xf>
  </cellXfs>
  <cellStyles count="3">
    <cellStyle name="標準" xfId="0" builtinId="0"/>
    <cellStyle name="標準 2" xfId="2" xr:uid="{24020944-7B37-4884-BBE7-8F8570425220}"/>
    <cellStyle name="標準_③-２加算様式（就労）" xfId="1" xr:uid="{B4820835-ABAD-45AF-B307-4A41733690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46893</xdr:colOff>
      <xdr:row>37</xdr:row>
      <xdr:rowOff>23447</xdr:rowOff>
    </xdr:from>
    <xdr:to>
      <xdr:col>36</xdr:col>
      <xdr:colOff>484553</xdr:colOff>
      <xdr:row>40</xdr:row>
      <xdr:rowOff>296985</xdr:rowOff>
    </xdr:to>
    <xdr:sp macro="" textlink="">
      <xdr:nvSpPr>
        <xdr:cNvPr id="2" name="テキスト ボックス 1">
          <a:extLst>
            <a:ext uri="{FF2B5EF4-FFF2-40B4-BE49-F238E27FC236}">
              <a16:creationId xmlns:a16="http://schemas.microsoft.com/office/drawing/2014/main" id="{CF27B29F-D989-41A0-B813-F389CB7EEF7D}"/>
            </a:ext>
          </a:extLst>
        </xdr:cNvPr>
        <xdr:cNvSpPr txBox="1"/>
      </xdr:nvSpPr>
      <xdr:spPr>
        <a:xfrm>
          <a:off x="1903828" y="8168641"/>
          <a:ext cx="7942774" cy="1223107"/>
        </a:xfrm>
        <a:prstGeom prst="rect">
          <a:avLst/>
        </a:prstGeom>
        <a:solidFill>
          <a:srgbClr val="CCFFCC"/>
        </a:solidFill>
        <a:ln w="12700" cmpd="sng">
          <a:solidFill>
            <a:srgbClr val="21734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記入不要</a:t>
          </a:r>
          <a:endParaRPr kumimoji="1" lang="en-US" altLang="ja-JP" sz="1800" b="1">
            <a:solidFill>
              <a:schemeClr val="dk1"/>
            </a:solidFill>
            <a:effectLst/>
            <a:latin typeface="+mn-ea"/>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kern="1200">
              <a:solidFill>
                <a:schemeClr val="dk1"/>
              </a:solidFill>
              <a:effectLst/>
              <a:latin typeface="+mn-ea"/>
              <a:ea typeface="+mn-ea"/>
              <a:cs typeface="+mn-cs"/>
            </a:rPr>
            <a:t>参考様式</a:t>
          </a:r>
          <a:r>
            <a:rPr kumimoji="1" lang="en-US" altLang="ja-JP" sz="1800" b="1" kern="1200">
              <a:solidFill>
                <a:schemeClr val="dk1"/>
              </a:solidFill>
              <a:effectLst/>
              <a:latin typeface="+mn-ea"/>
              <a:ea typeface="+mn-ea"/>
              <a:cs typeface="+mn-cs"/>
            </a:rPr>
            <a:t>20</a:t>
          </a:r>
          <a:r>
            <a:rPr kumimoji="1" lang="ja-JP" altLang="en-US" sz="1800" b="1" kern="1200">
              <a:solidFill>
                <a:schemeClr val="dk1"/>
              </a:solidFill>
              <a:effectLst/>
              <a:latin typeface="+mn-ea"/>
              <a:ea typeface="+mn-ea"/>
              <a:cs typeface="+mn-cs"/>
            </a:rPr>
            <a:t>を用いること</a:t>
          </a:r>
          <a:endParaRPr kumimoji="1" lang="en-US" altLang="ja-JP" sz="900" b="1" kern="1200">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030B3-502C-4142-ACB6-1B7BCAB14B12}">
  <dimension ref="A1:AQ84"/>
  <sheetViews>
    <sheetView showGridLines="0" tabSelected="1" view="pageBreakPreview" zoomScale="90" zoomScaleNormal="100" zoomScaleSheetLayoutView="90" workbookViewId="0"/>
  </sheetViews>
  <sheetFormatPr defaultColWidth="8.26953125" defaultRowHeight="21.05" customHeight="1"/>
  <cols>
    <col min="1" max="1" width="2.6328125" style="8" customWidth="1"/>
    <col min="2" max="2" width="14.7265625" style="2" customWidth="1"/>
    <col min="3" max="3" width="6.6328125" style="8" customWidth="1"/>
    <col min="4" max="5" width="7.6328125" style="8" customWidth="1"/>
    <col min="6" max="36" width="2.6328125" style="8" customWidth="1"/>
    <col min="37" max="37" width="6.6328125" style="8" customWidth="1"/>
    <col min="38" max="38" width="7.453125" style="8" customWidth="1"/>
    <col min="39" max="39" width="7.6328125" style="8" customWidth="1"/>
    <col min="40" max="40" width="12.7265625" style="8" customWidth="1"/>
    <col min="41" max="16384" width="8.26953125" style="8"/>
  </cols>
  <sheetData>
    <row r="1" spans="1:40" ht="20.100000000000001"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93" t="s">
        <v>2</v>
      </c>
      <c r="AL1" s="93"/>
      <c r="AM1" s="93"/>
      <c r="AN1" s="93"/>
    </row>
    <row r="2" spans="1:40" ht="18" customHeight="1">
      <c r="A2" s="5"/>
      <c r="B2" s="9"/>
      <c r="C2" s="9"/>
      <c r="D2" s="9"/>
      <c r="E2" s="9"/>
      <c r="F2" s="9"/>
      <c r="G2" s="9"/>
      <c r="H2" s="9"/>
      <c r="I2" s="9"/>
      <c r="J2" s="9"/>
      <c r="K2" s="9"/>
      <c r="L2" s="9"/>
      <c r="M2" s="94">
        <v>2024</v>
      </c>
      <c r="N2" s="94"/>
      <c r="O2" s="94"/>
      <c r="P2" s="94"/>
      <c r="Q2" s="95" t="s">
        <v>3</v>
      </c>
      <c r="R2" s="95"/>
      <c r="S2" s="94">
        <v>5</v>
      </c>
      <c r="T2" s="94"/>
      <c r="U2" s="95" t="s">
        <v>4</v>
      </c>
      <c r="V2" s="95"/>
      <c r="W2" s="9"/>
      <c r="X2" s="9"/>
      <c r="Y2" s="9"/>
      <c r="Z2" s="5"/>
      <c r="AA2" s="5"/>
      <c r="AC2" s="7"/>
      <c r="AD2" s="9"/>
      <c r="AE2" s="9"/>
      <c r="AF2" s="9"/>
      <c r="AG2" s="9"/>
      <c r="AH2" s="9"/>
      <c r="AI2" s="7" t="s">
        <v>5</v>
      </c>
      <c r="AJ2" s="7"/>
      <c r="AK2" s="96"/>
      <c r="AL2" s="96"/>
      <c r="AM2" s="96"/>
      <c r="AN2" s="96"/>
    </row>
    <row r="3" spans="1:40" ht="18" customHeight="1">
      <c r="A3" s="10"/>
      <c r="B3" s="87" t="s">
        <v>6</v>
      </c>
      <c r="C3" s="88"/>
      <c r="D3" s="89" t="s">
        <v>7</v>
      </c>
      <c r="E3" s="89"/>
      <c r="F3" s="89"/>
      <c r="G3" s="89"/>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8</v>
      </c>
      <c r="AJ3" s="7"/>
      <c r="AK3" s="90" t="s">
        <v>9</v>
      </c>
      <c r="AL3" s="90"/>
      <c r="AM3" s="90"/>
      <c r="AN3" s="90"/>
    </row>
    <row r="4" spans="1:40" ht="18" customHeight="1">
      <c r="A4" s="10"/>
      <c r="B4" s="91" t="s">
        <v>10</v>
      </c>
      <c r="C4" s="13" t="s">
        <v>11</v>
      </c>
      <c r="D4" s="89" t="s">
        <v>7</v>
      </c>
      <c r="E4" s="89"/>
      <c r="F4" s="89"/>
      <c r="G4" s="89"/>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12</v>
      </c>
      <c r="AJ4" s="7"/>
      <c r="AK4" s="90"/>
      <c r="AL4" s="90"/>
      <c r="AM4" s="90"/>
      <c r="AN4" s="90"/>
    </row>
    <row r="5" spans="1:40" ht="18" customHeight="1">
      <c r="A5" s="10"/>
      <c r="B5" s="91"/>
      <c r="C5" s="14" t="s">
        <v>13</v>
      </c>
      <c r="D5" s="89" t="s">
        <v>7</v>
      </c>
      <c r="E5" s="89"/>
      <c r="F5" s="89"/>
      <c r="G5" s="89"/>
      <c r="H5" s="10"/>
      <c r="I5" s="10"/>
      <c r="J5" s="10"/>
      <c r="K5" s="10"/>
      <c r="L5" s="10"/>
      <c r="M5" s="10"/>
      <c r="N5" s="10"/>
      <c r="O5" s="10"/>
      <c r="P5" s="10"/>
      <c r="Q5" s="10"/>
      <c r="R5" s="10"/>
      <c r="S5" s="10"/>
      <c r="U5" s="10"/>
      <c r="V5" s="10"/>
      <c r="W5" s="10"/>
      <c r="Y5" s="11"/>
      <c r="Z5" s="11"/>
      <c r="AA5" s="11"/>
      <c r="AB5" s="5"/>
      <c r="AC5" s="11"/>
      <c r="AD5" s="11"/>
      <c r="AE5" s="11"/>
      <c r="AF5" s="11"/>
      <c r="AG5" s="12" t="s">
        <v>14</v>
      </c>
      <c r="AH5" s="92">
        <v>40</v>
      </c>
      <c r="AI5" s="92"/>
      <c r="AJ5" s="92"/>
      <c r="AK5" s="11" t="s">
        <v>15</v>
      </c>
      <c r="AL5" s="15">
        <v>160</v>
      </c>
      <c r="AM5" s="11" t="s">
        <v>16</v>
      </c>
      <c r="AN5" s="5"/>
    </row>
    <row r="6" spans="1:40" ht="10" customHeight="1">
      <c r="A6" s="5"/>
      <c r="B6" s="16"/>
      <c r="C6" s="16"/>
      <c r="D6" s="16"/>
      <c r="E6" s="16"/>
      <c r="F6" s="16"/>
      <c r="G6" s="16"/>
      <c r="H6" s="16"/>
      <c r="I6" s="16"/>
      <c r="J6" s="16"/>
      <c r="K6" s="16"/>
      <c r="L6" s="16"/>
      <c r="M6" s="16"/>
      <c r="N6" s="16"/>
      <c r="O6" s="16"/>
      <c r="P6" s="16"/>
      <c r="Q6" s="16"/>
      <c r="R6" s="16"/>
      <c r="S6" s="16"/>
      <c r="T6" s="16"/>
      <c r="U6" s="16"/>
      <c r="V6" s="16"/>
      <c r="W6" s="16"/>
      <c r="X6" s="9"/>
      <c r="Y6" s="9"/>
      <c r="Z6" s="9"/>
      <c r="AA6" s="9"/>
      <c r="AB6" s="9"/>
      <c r="AC6" s="9"/>
      <c r="AD6" s="9"/>
      <c r="AE6" s="9"/>
      <c r="AF6" s="9"/>
      <c r="AG6" s="9"/>
      <c r="AH6" s="9"/>
      <c r="AI6" s="9"/>
      <c r="AJ6" s="9"/>
      <c r="AK6" s="9"/>
      <c r="AL6" s="9"/>
      <c r="AM6" s="5"/>
      <c r="AN6" s="5"/>
    </row>
    <row r="7" spans="1:40" ht="14.95" customHeight="1">
      <c r="A7" s="76" t="s">
        <v>17</v>
      </c>
      <c r="B7" s="79" t="s">
        <v>18</v>
      </c>
      <c r="C7" s="81" t="s">
        <v>19</v>
      </c>
      <c r="D7" s="58" t="s">
        <v>20</v>
      </c>
      <c r="E7" s="74" t="s">
        <v>21</v>
      </c>
      <c r="F7" s="84" t="s">
        <v>22</v>
      </c>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77" t="s">
        <v>23</v>
      </c>
      <c r="AL7" s="67" t="s">
        <v>24</v>
      </c>
      <c r="AM7" s="78" t="s">
        <v>25</v>
      </c>
      <c r="AN7" s="78"/>
    </row>
    <row r="8" spans="1:40" ht="14.95" customHeight="1">
      <c r="A8" s="76"/>
      <c r="B8" s="80"/>
      <c r="C8" s="82"/>
      <c r="D8" s="58"/>
      <c r="E8" s="74"/>
      <c r="F8" s="58" t="s">
        <v>26</v>
      </c>
      <c r="G8" s="58"/>
      <c r="H8" s="58"/>
      <c r="I8" s="58"/>
      <c r="J8" s="58"/>
      <c r="K8" s="58"/>
      <c r="L8" s="58"/>
      <c r="M8" s="58" t="s">
        <v>27</v>
      </c>
      <c r="N8" s="58"/>
      <c r="O8" s="58"/>
      <c r="P8" s="58"/>
      <c r="Q8" s="58"/>
      <c r="R8" s="58"/>
      <c r="S8" s="58"/>
      <c r="T8" s="58" t="s">
        <v>28</v>
      </c>
      <c r="U8" s="58"/>
      <c r="V8" s="58"/>
      <c r="W8" s="58"/>
      <c r="X8" s="58"/>
      <c r="Y8" s="58"/>
      <c r="Z8" s="58"/>
      <c r="AA8" s="58" t="s">
        <v>29</v>
      </c>
      <c r="AB8" s="58"/>
      <c r="AC8" s="58"/>
      <c r="AD8" s="58"/>
      <c r="AE8" s="58"/>
      <c r="AF8" s="58"/>
      <c r="AG8" s="58"/>
      <c r="AH8" s="58" t="s">
        <v>30</v>
      </c>
      <c r="AI8" s="58"/>
      <c r="AJ8" s="58"/>
      <c r="AK8" s="77"/>
      <c r="AL8" s="67"/>
      <c r="AM8" s="78"/>
      <c r="AN8" s="78"/>
    </row>
    <row r="9" spans="1:40" ht="14.95" customHeight="1">
      <c r="A9" s="76"/>
      <c r="B9" s="85" t="s">
        <v>31</v>
      </c>
      <c r="C9" s="82"/>
      <c r="D9" s="58"/>
      <c r="E9" s="74"/>
      <c r="F9" s="17">
        <f>DATE($M$2,$S$2,1)</f>
        <v>45413</v>
      </c>
      <c r="G9" s="17">
        <f>DATE($M$2,$S$2,2)</f>
        <v>45414</v>
      </c>
      <c r="H9" s="17">
        <f>DATE($M$2,$S$2,3)</f>
        <v>45415</v>
      </c>
      <c r="I9" s="17">
        <f>DATE($M$2,$S$2,4)</f>
        <v>45416</v>
      </c>
      <c r="J9" s="17">
        <f>DATE($M$2,$S$2,5)</f>
        <v>45417</v>
      </c>
      <c r="K9" s="17">
        <f>DATE($M$2,$S$2,6)</f>
        <v>45418</v>
      </c>
      <c r="L9" s="17">
        <f>DATE($M$2,$S$2,7)</f>
        <v>45419</v>
      </c>
      <c r="M9" s="17">
        <f>DATE($M$2,$S$2,8)</f>
        <v>45420</v>
      </c>
      <c r="N9" s="17">
        <f>DATE($M$2,$S$2,9)</f>
        <v>45421</v>
      </c>
      <c r="O9" s="17">
        <f>DATE($M$2,$S$2,10)</f>
        <v>45422</v>
      </c>
      <c r="P9" s="17">
        <f>DATE($M$2,$S$2,11)</f>
        <v>45423</v>
      </c>
      <c r="Q9" s="17">
        <f>DATE($M$2,$S$2,12)</f>
        <v>45424</v>
      </c>
      <c r="R9" s="17">
        <f>DATE($M$2,$S$2,13)</f>
        <v>45425</v>
      </c>
      <c r="S9" s="17">
        <f>DATE($M$2,$S$2,14)</f>
        <v>45426</v>
      </c>
      <c r="T9" s="17">
        <f>DATE($M$2,$S$2,15)</f>
        <v>45427</v>
      </c>
      <c r="U9" s="17">
        <f>DATE($M$2,$S$2,16)</f>
        <v>45428</v>
      </c>
      <c r="V9" s="17">
        <f>DATE($M$2,$S$2,17)</f>
        <v>45429</v>
      </c>
      <c r="W9" s="17">
        <f>DATE($M$2,$S$2,18)</f>
        <v>45430</v>
      </c>
      <c r="X9" s="17">
        <f>DATE($M$2,$S$2,19)</f>
        <v>45431</v>
      </c>
      <c r="Y9" s="17">
        <f>DATE($M$2,$S$2,20)</f>
        <v>45432</v>
      </c>
      <c r="Z9" s="17">
        <f>DATE($M$2,$S$2,21)</f>
        <v>45433</v>
      </c>
      <c r="AA9" s="17">
        <f>DATE($M$2,$S$2,22)</f>
        <v>45434</v>
      </c>
      <c r="AB9" s="17">
        <f>DATE($M$2,$S$2,23)</f>
        <v>45435</v>
      </c>
      <c r="AC9" s="17">
        <f>DATE($M$2,$S$2,24)</f>
        <v>45436</v>
      </c>
      <c r="AD9" s="17">
        <f>DATE($M$2,$S$2,25)</f>
        <v>45437</v>
      </c>
      <c r="AE9" s="17">
        <f>DATE($M$2,$S$2,26)</f>
        <v>45438</v>
      </c>
      <c r="AF9" s="17">
        <f>DATE($M$2,$S$2,27)</f>
        <v>45439</v>
      </c>
      <c r="AG9" s="17">
        <f>DATE($M$2,$S$2,28)</f>
        <v>45440</v>
      </c>
      <c r="AH9" s="17">
        <f>IF(DAY(EOMONTH(F9,0))&lt;29,"",DATE($M$2,$S$2,29))</f>
        <v>45441</v>
      </c>
      <c r="AI9" s="17">
        <f>IF(DAY(EOMONTH(F9,0))&lt;30,"",DATE($M$2,$S$2,30))</f>
        <v>45442</v>
      </c>
      <c r="AJ9" s="17">
        <f>IF(DAY(EOMONTH(F9,0))&lt;31,"",DATE($M$2,$S$2,31))</f>
        <v>45443</v>
      </c>
      <c r="AK9" s="77"/>
      <c r="AL9" s="67"/>
      <c r="AM9" s="78"/>
      <c r="AN9" s="78"/>
    </row>
    <row r="10" spans="1:40" ht="14.95" customHeight="1">
      <c r="A10" s="76"/>
      <c r="B10" s="86"/>
      <c r="C10" s="83"/>
      <c r="D10" s="58"/>
      <c r="E10" s="74"/>
      <c r="F10" s="18">
        <f>DATE($M$2,$S$2,1)</f>
        <v>45413</v>
      </c>
      <c r="G10" s="18">
        <f>DATE($M$2,$S$2,2)</f>
        <v>45414</v>
      </c>
      <c r="H10" s="18">
        <f>DATE($M$2,$S$2,3)</f>
        <v>45415</v>
      </c>
      <c r="I10" s="18">
        <f>DATE($M$2,$S$2,4)</f>
        <v>45416</v>
      </c>
      <c r="J10" s="18">
        <f>DATE($M$2,$S$2,5)</f>
        <v>45417</v>
      </c>
      <c r="K10" s="18">
        <f>DATE($M$2,$S$2,6)</f>
        <v>45418</v>
      </c>
      <c r="L10" s="18">
        <f>DATE($M$2,$S$2,7)</f>
        <v>45419</v>
      </c>
      <c r="M10" s="18">
        <f>DATE($M$2,$S$2,8)</f>
        <v>45420</v>
      </c>
      <c r="N10" s="18">
        <f>DATE($M$2,$S$2,9)</f>
        <v>45421</v>
      </c>
      <c r="O10" s="18">
        <f>DATE($M$2,$S$2,10)</f>
        <v>45422</v>
      </c>
      <c r="P10" s="18">
        <f>DATE($M$2,$S$2,11)</f>
        <v>45423</v>
      </c>
      <c r="Q10" s="18">
        <f>DATE($M$2,$S$2,12)</f>
        <v>45424</v>
      </c>
      <c r="R10" s="18">
        <f>DATE($M$2,$S$2,13)</f>
        <v>45425</v>
      </c>
      <c r="S10" s="18">
        <f>DATE($M$2,$S$2,14)</f>
        <v>45426</v>
      </c>
      <c r="T10" s="18">
        <f>DATE($M$2,$S$2,15)</f>
        <v>45427</v>
      </c>
      <c r="U10" s="18">
        <f>DATE($M$2,$S$2,16)</f>
        <v>45428</v>
      </c>
      <c r="V10" s="18">
        <f>DATE($M$2,$S$2,17)</f>
        <v>45429</v>
      </c>
      <c r="W10" s="18">
        <f>DATE($M$2,$S$2,18)</f>
        <v>45430</v>
      </c>
      <c r="X10" s="18">
        <f>DATE($M$2,$S$2,19)</f>
        <v>45431</v>
      </c>
      <c r="Y10" s="18">
        <f>DATE($M$2,$S$2,20)</f>
        <v>45432</v>
      </c>
      <c r="Z10" s="18">
        <f>DATE($M$2,$S$2,21)</f>
        <v>45433</v>
      </c>
      <c r="AA10" s="18">
        <f>DATE($M$2,$S$2,22)</f>
        <v>45434</v>
      </c>
      <c r="AB10" s="18">
        <f>DATE($M$2,$S$2,23)</f>
        <v>45435</v>
      </c>
      <c r="AC10" s="18">
        <f>DATE($M$2,$S$2,24)</f>
        <v>45436</v>
      </c>
      <c r="AD10" s="18">
        <f>DATE($M$2,$S$2,25)</f>
        <v>45437</v>
      </c>
      <c r="AE10" s="18">
        <f>DATE($M$2,$S$2,26)</f>
        <v>45438</v>
      </c>
      <c r="AF10" s="18">
        <f>DATE($M$2,$S$2,27)</f>
        <v>45439</v>
      </c>
      <c r="AG10" s="18">
        <f>DATE($M$2,$S$2,28)</f>
        <v>45440</v>
      </c>
      <c r="AH10" s="18">
        <f>IF(DAY(EOMONTH(F10,0))&lt;29,"",DATE($M$2,$S$2,29))</f>
        <v>45441</v>
      </c>
      <c r="AI10" s="18">
        <f>IF(DAY(EOMONTH(F10,0))&lt;30,"",DATE($M$2,$S$2,30))</f>
        <v>45442</v>
      </c>
      <c r="AJ10" s="18">
        <f>IF(DAY(EOMONTH(F10,0))&lt;31,"",DATE($M$2,$S$2,31))</f>
        <v>45443</v>
      </c>
      <c r="AK10" s="77"/>
      <c r="AL10" s="67"/>
      <c r="AM10" s="78"/>
      <c r="AN10" s="78"/>
    </row>
    <row r="11" spans="1:40" ht="18" customHeight="1">
      <c r="A11" s="19">
        <v>1</v>
      </c>
      <c r="B11" s="20" t="s">
        <v>32</v>
      </c>
      <c r="C11" s="21" t="s">
        <v>33</v>
      </c>
      <c r="D11" s="22"/>
      <c r="E11" s="23" t="s">
        <v>33</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5">
        <f>+SUM(F11:AJ11)</f>
        <v>0</v>
      </c>
      <c r="AL11" s="26">
        <f>IF($AK$3="４週",AK11/4,AK11/(DAY(EOMONTH($F$9,0))/7))</f>
        <v>0</v>
      </c>
      <c r="AM11" s="73"/>
      <c r="AN11" s="73"/>
    </row>
    <row r="12" spans="1:40" ht="18" customHeight="1">
      <c r="A12" s="19">
        <v>2</v>
      </c>
      <c r="B12" s="20" t="s">
        <v>34</v>
      </c>
      <c r="C12" s="21" t="s">
        <v>35</v>
      </c>
      <c r="D12" s="22"/>
      <c r="E12" s="23" t="s">
        <v>35</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5">
        <f t="shared" ref="AK12:AK31" si="0">+SUM(F12:AJ12)</f>
        <v>0</v>
      </c>
      <c r="AL12" s="26">
        <f t="shared" ref="AL12:AL30" si="1">IF($AK$3="４週",AK12/4,AK12/(DAY(EOMONTH($F$9,0))/7))</f>
        <v>0</v>
      </c>
      <c r="AM12" s="73"/>
      <c r="AN12" s="73"/>
    </row>
    <row r="13" spans="1:40" ht="18" customHeight="1">
      <c r="A13" s="19">
        <v>3</v>
      </c>
      <c r="B13" s="20" t="s">
        <v>36</v>
      </c>
      <c r="C13" s="21" t="s">
        <v>37</v>
      </c>
      <c r="D13" s="22"/>
      <c r="E13" s="23" t="s">
        <v>37</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5">
        <f t="shared" si="0"/>
        <v>0</v>
      </c>
      <c r="AL13" s="26">
        <f t="shared" si="1"/>
        <v>0</v>
      </c>
      <c r="AM13" s="73"/>
      <c r="AN13" s="73"/>
    </row>
    <row r="14" spans="1:40" ht="18" customHeight="1">
      <c r="A14" s="19">
        <v>4</v>
      </c>
      <c r="B14" s="20" t="s">
        <v>38</v>
      </c>
      <c r="C14" s="21" t="s">
        <v>39</v>
      </c>
      <c r="D14" s="22"/>
      <c r="E14" s="23" t="s">
        <v>39</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5">
        <f t="shared" si="0"/>
        <v>0</v>
      </c>
      <c r="AL14" s="26">
        <f t="shared" si="1"/>
        <v>0</v>
      </c>
      <c r="AM14" s="73"/>
      <c r="AN14" s="73"/>
    </row>
    <row r="15" spans="1:40" ht="18" customHeight="1">
      <c r="A15" s="19">
        <v>5</v>
      </c>
      <c r="B15" s="20"/>
      <c r="C15" s="21"/>
      <c r="D15" s="22"/>
      <c r="E15" s="23"/>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5">
        <f t="shared" si="0"/>
        <v>0</v>
      </c>
      <c r="AL15" s="26">
        <f t="shared" si="1"/>
        <v>0</v>
      </c>
      <c r="AM15" s="73"/>
      <c r="AN15" s="73"/>
    </row>
    <row r="16" spans="1:40" ht="18" customHeight="1">
      <c r="A16" s="19">
        <v>6</v>
      </c>
      <c r="B16" s="20"/>
      <c r="C16" s="21"/>
      <c r="D16" s="22"/>
      <c r="E16" s="23"/>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5">
        <f t="shared" si="0"/>
        <v>0</v>
      </c>
      <c r="AL16" s="26">
        <f t="shared" si="1"/>
        <v>0</v>
      </c>
      <c r="AM16" s="73"/>
      <c r="AN16" s="73"/>
    </row>
    <row r="17" spans="1:40" ht="18" customHeight="1">
      <c r="A17" s="19">
        <v>7</v>
      </c>
      <c r="B17" s="20"/>
      <c r="C17" s="21"/>
      <c r="D17" s="22"/>
      <c r="E17" s="23"/>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5">
        <f t="shared" si="0"/>
        <v>0</v>
      </c>
      <c r="AL17" s="26">
        <f t="shared" si="1"/>
        <v>0</v>
      </c>
      <c r="AM17" s="73"/>
      <c r="AN17" s="73"/>
    </row>
    <row r="18" spans="1:40" ht="18" customHeight="1">
      <c r="A18" s="19">
        <v>8</v>
      </c>
      <c r="B18" s="20"/>
      <c r="C18" s="21"/>
      <c r="D18" s="22"/>
      <c r="E18" s="23"/>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5">
        <f t="shared" si="0"/>
        <v>0</v>
      </c>
      <c r="AL18" s="26">
        <f t="shared" si="1"/>
        <v>0</v>
      </c>
      <c r="AM18" s="73"/>
      <c r="AN18" s="73"/>
    </row>
    <row r="19" spans="1:40" ht="18" customHeight="1">
      <c r="A19" s="19">
        <v>9</v>
      </c>
      <c r="B19" s="20"/>
      <c r="C19" s="21"/>
      <c r="D19" s="22"/>
      <c r="E19" s="23"/>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5">
        <f t="shared" si="0"/>
        <v>0</v>
      </c>
      <c r="AL19" s="26">
        <f t="shared" si="1"/>
        <v>0</v>
      </c>
      <c r="AM19" s="73"/>
      <c r="AN19" s="73"/>
    </row>
    <row r="20" spans="1:40" ht="18" customHeight="1">
      <c r="A20" s="19">
        <v>10</v>
      </c>
      <c r="B20" s="20"/>
      <c r="C20" s="21"/>
      <c r="D20" s="22"/>
      <c r="E20" s="23"/>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5">
        <f t="shared" si="0"/>
        <v>0</v>
      </c>
      <c r="AL20" s="26">
        <f t="shared" si="1"/>
        <v>0</v>
      </c>
      <c r="AM20" s="73"/>
      <c r="AN20" s="73"/>
    </row>
    <row r="21" spans="1:40" ht="18" customHeight="1">
      <c r="A21" s="19">
        <v>11</v>
      </c>
      <c r="B21" s="20"/>
      <c r="C21" s="21"/>
      <c r="D21" s="22"/>
      <c r="E21" s="23"/>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5">
        <f t="shared" si="0"/>
        <v>0</v>
      </c>
      <c r="AL21" s="26">
        <f t="shared" si="1"/>
        <v>0</v>
      </c>
      <c r="AM21" s="73"/>
      <c r="AN21" s="73"/>
    </row>
    <row r="22" spans="1:40" ht="18" customHeight="1">
      <c r="A22" s="19">
        <v>12</v>
      </c>
      <c r="B22" s="20"/>
      <c r="C22" s="21"/>
      <c r="D22" s="22"/>
      <c r="E22" s="23"/>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5">
        <f t="shared" si="0"/>
        <v>0</v>
      </c>
      <c r="AL22" s="26">
        <f t="shared" si="1"/>
        <v>0</v>
      </c>
      <c r="AM22" s="73"/>
      <c r="AN22" s="73"/>
    </row>
    <row r="23" spans="1:40" ht="18" customHeight="1">
      <c r="A23" s="19">
        <v>13</v>
      </c>
      <c r="B23" s="20"/>
      <c r="C23" s="21"/>
      <c r="D23" s="22"/>
      <c r="E23" s="23"/>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5">
        <f t="shared" si="0"/>
        <v>0</v>
      </c>
      <c r="AL23" s="26">
        <f t="shared" si="1"/>
        <v>0</v>
      </c>
      <c r="AM23" s="73"/>
      <c r="AN23" s="73"/>
    </row>
    <row r="24" spans="1:40" ht="18" customHeight="1">
      <c r="A24" s="19">
        <v>14</v>
      </c>
      <c r="B24" s="20"/>
      <c r="C24" s="21"/>
      <c r="D24" s="22"/>
      <c r="E24" s="23"/>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5">
        <f t="shared" si="0"/>
        <v>0</v>
      </c>
      <c r="AL24" s="26">
        <f t="shared" si="1"/>
        <v>0</v>
      </c>
      <c r="AM24" s="73"/>
      <c r="AN24" s="73"/>
    </row>
    <row r="25" spans="1:40" ht="18" customHeight="1">
      <c r="A25" s="19">
        <v>15</v>
      </c>
      <c r="B25" s="20"/>
      <c r="C25" s="21"/>
      <c r="D25" s="22"/>
      <c r="E25" s="23"/>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5">
        <f t="shared" si="0"/>
        <v>0</v>
      </c>
      <c r="AL25" s="26">
        <f t="shared" si="1"/>
        <v>0</v>
      </c>
      <c r="AM25" s="73"/>
      <c r="AN25" s="73"/>
    </row>
    <row r="26" spans="1:40" ht="18" customHeight="1">
      <c r="A26" s="19">
        <v>16</v>
      </c>
      <c r="B26" s="20"/>
      <c r="C26" s="21"/>
      <c r="D26" s="22"/>
      <c r="E26" s="23"/>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5">
        <f t="shared" si="0"/>
        <v>0</v>
      </c>
      <c r="AL26" s="26">
        <f t="shared" si="1"/>
        <v>0</v>
      </c>
      <c r="AM26" s="73"/>
      <c r="AN26" s="73"/>
    </row>
    <row r="27" spans="1:40" ht="18" customHeight="1">
      <c r="A27" s="19">
        <v>17</v>
      </c>
      <c r="B27" s="20"/>
      <c r="C27" s="21"/>
      <c r="D27" s="22"/>
      <c r="E27" s="23"/>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5">
        <f t="shared" si="0"/>
        <v>0</v>
      </c>
      <c r="AL27" s="26">
        <f t="shared" si="1"/>
        <v>0</v>
      </c>
      <c r="AM27" s="73"/>
      <c r="AN27" s="73"/>
    </row>
    <row r="28" spans="1:40" ht="18" customHeight="1">
      <c r="A28" s="19">
        <v>18</v>
      </c>
      <c r="B28" s="20"/>
      <c r="C28" s="21"/>
      <c r="D28" s="22"/>
      <c r="E28" s="23"/>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5">
        <f t="shared" si="0"/>
        <v>0</v>
      </c>
      <c r="AL28" s="26">
        <f t="shared" si="1"/>
        <v>0</v>
      </c>
      <c r="AM28" s="73"/>
      <c r="AN28" s="73"/>
    </row>
    <row r="29" spans="1:40" ht="18" customHeight="1">
      <c r="A29" s="19">
        <v>19</v>
      </c>
      <c r="B29" s="20"/>
      <c r="C29" s="21"/>
      <c r="D29" s="22"/>
      <c r="E29" s="23"/>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5">
        <f t="shared" si="0"/>
        <v>0</v>
      </c>
      <c r="AL29" s="26">
        <f t="shared" si="1"/>
        <v>0</v>
      </c>
      <c r="AM29" s="73"/>
      <c r="AN29" s="73"/>
    </row>
    <row r="30" spans="1:40" ht="18" customHeight="1">
      <c r="A30" s="19">
        <v>20</v>
      </c>
      <c r="B30" s="20"/>
      <c r="C30" s="21"/>
      <c r="D30" s="22"/>
      <c r="E30" s="23"/>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5">
        <f t="shared" si="0"/>
        <v>0</v>
      </c>
      <c r="AL30" s="26">
        <f t="shared" si="1"/>
        <v>0</v>
      </c>
      <c r="AM30" s="73"/>
      <c r="AN30" s="73"/>
    </row>
    <row r="31" spans="1:40" ht="18" customHeight="1">
      <c r="A31" s="74" t="s">
        <v>40</v>
      </c>
      <c r="B31" s="75"/>
      <c r="C31" s="75"/>
      <c r="D31" s="75"/>
      <c r="E31" s="75"/>
      <c r="F31" s="27">
        <f>+SUM(F11:F30)</f>
        <v>0</v>
      </c>
      <c r="G31" s="27">
        <f t="shared" ref="G31:AJ31" si="2">+SUM(G11:G30)</f>
        <v>0</v>
      </c>
      <c r="H31" s="27">
        <f t="shared" si="2"/>
        <v>0</v>
      </c>
      <c r="I31" s="27">
        <f t="shared" si="2"/>
        <v>0</v>
      </c>
      <c r="J31" s="27">
        <f t="shared" si="2"/>
        <v>0</v>
      </c>
      <c r="K31" s="27">
        <f t="shared" si="2"/>
        <v>0</v>
      </c>
      <c r="L31" s="27">
        <f t="shared" si="2"/>
        <v>0</v>
      </c>
      <c r="M31" s="27">
        <f t="shared" si="2"/>
        <v>0</v>
      </c>
      <c r="N31" s="27">
        <f t="shared" si="2"/>
        <v>0</v>
      </c>
      <c r="O31" s="27">
        <f t="shared" si="2"/>
        <v>0</v>
      </c>
      <c r="P31" s="27">
        <f t="shared" si="2"/>
        <v>0</v>
      </c>
      <c r="Q31" s="27">
        <f t="shared" si="2"/>
        <v>0</v>
      </c>
      <c r="R31" s="27">
        <f t="shared" si="2"/>
        <v>0</v>
      </c>
      <c r="S31" s="27">
        <f t="shared" si="2"/>
        <v>0</v>
      </c>
      <c r="T31" s="27">
        <f t="shared" si="2"/>
        <v>0</v>
      </c>
      <c r="U31" s="27">
        <f t="shared" si="2"/>
        <v>0</v>
      </c>
      <c r="V31" s="27">
        <f t="shared" si="2"/>
        <v>0</v>
      </c>
      <c r="W31" s="27">
        <f t="shared" si="2"/>
        <v>0</v>
      </c>
      <c r="X31" s="27">
        <f t="shared" si="2"/>
        <v>0</v>
      </c>
      <c r="Y31" s="27">
        <f t="shared" si="2"/>
        <v>0</v>
      </c>
      <c r="Z31" s="27">
        <f t="shared" si="2"/>
        <v>0</v>
      </c>
      <c r="AA31" s="27">
        <f t="shared" si="2"/>
        <v>0</v>
      </c>
      <c r="AB31" s="27">
        <f t="shared" si="2"/>
        <v>0</v>
      </c>
      <c r="AC31" s="27">
        <f t="shared" si="2"/>
        <v>0</v>
      </c>
      <c r="AD31" s="27">
        <f t="shared" si="2"/>
        <v>0</v>
      </c>
      <c r="AE31" s="27">
        <f t="shared" si="2"/>
        <v>0</v>
      </c>
      <c r="AF31" s="27">
        <f t="shared" si="2"/>
        <v>0</v>
      </c>
      <c r="AG31" s="27">
        <f t="shared" si="2"/>
        <v>0</v>
      </c>
      <c r="AH31" s="27">
        <f t="shared" si="2"/>
        <v>0</v>
      </c>
      <c r="AI31" s="27">
        <f t="shared" si="2"/>
        <v>0</v>
      </c>
      <c r="AJ31" s="27">
        <f t="shared" si="2"/>
        <v>0</v>
      </c>
      <c r="AK31" s="25">
        <f t="shared" si="0"/>
        <v>0</v>
      </c>
      <c r="AL31" s="26">
        <f>IF($AK$3="４週",AK31/4,AK31/(DAY(EOMONTH($F$9,0))/7))</f>
        <v>0</v>
      </c>
      <c r="AM31" s="76"/>
      <c r="AN31" s="76"/>
    </row>
    <row r="32" spans="1:40" ht="18" customHeight="1">
      <c r="A32" s="58" t="s">
        <v>41</v>
      </c>
      <c r="B32" s="58"/>
      <c r="C32" s="58"/>
      <c r="D32" s="58"/>
      <c r="E32" s="5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7"/>
      <c r="AL32" s="29"/>
      <c r="AM32" s="76"/>
      <c r="AN32" s="76"/>
    </row>
    <row r="33" spans="1:43" ht="14.95" customHeight="1">
      <c r="A33" s="16"/>
      <c r="B33" s="16"/>
      <c r="C33" s="16"/>
      <c r="D33" s="16"/>
      <c r="E33" s="16"/>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16"/>
      <c r="AL33" s="16"/>
      <c r="AM33" s="5"/>
    </row>
    <row r="34" spans="1:43" ht="14.95" customHeight="1">
      <c r="A34" s="16"/>
      <c r="B34" s="16"/>
      <c r="C34" s="16"/>
      <c r="D34" s="16"/>
      <c r="E34" s="16"/>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16"/>
      <c r="AL34" s="16"/>
      <c r="AM34" s="5"/>
    </row>
    <row r="35" spans="1:43" ht="14.95" customHeight="1">
      <c r="A35" s="16"/>
      <c r="B35" s="16"/>
      <c r="C35" s="16"/>
      <c r="D35" s="16"/>
      <c r="E35" s="1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6"/>
      <c r="AL35" s="16"/>
      <c r="AM35" s="5"/>
    </row>
    <row r="36" spans="1:43" ht="21.05" customHeight="1">
      <c r="A36" s="4" t="s">
        <v>42</v>
      </c>
      <c r="B36" s="16"/>
      <c r="C36" s="16"/>
      <c r="D36" s="16"/>
      <c r="E36" s="16"/>
      <c r="F36" s="16"/>
      <c r="G36" s="30"/>
      <c r="H36" s="30"/>
      <c r="I36" s="30"/>
      <c r="J36" s="30"/>
      <c r="K36" s="30"/>
      <c r="L36" s="30"/>
      <c r="M36" s="30"/>
      <c r="N36" s="30"/>
      <c r="O36" s="30"/>
      <c r="AM36" s="16"/>
      <c r="AN36" s="5"/>
    </row>
    <row r="37" spans="1:43" ht="24.95" customHeight="1">
      <c r="A37" s="58"/>
      <c r="B37" s="58"/>
      <c r="C37" s="58"/>
      <c r="D37" s="31">
        <v>4</v>
      </c>
      <c r="E37" s="31">
        <v>5</v>
      </c>
      <c r="F37" s="72">
        <v>6</v>
      </c>
      <c r="G37" s="72"/>
      <c r="H37" s="72"/>
      <c r="I37" s="72">
        <v>7</v>
      </c>
      <c r="J37" s="72"/>
      <c r="K37" s="72"/>
      <c r="L37" s="72">
        <v>8</v>
      </c>
      <c r="M37" s="72"/>
      <c r="N37" s="72"/>
      <c r="O37" s="72">
        <v>9</v>
      </c>
      <c r="P37" s="72"/>
      <c r="Q37" s="72"/>
      <c r="R37" s="72">
        <v>10</v>
      </c>
      <c r="S37" s="72"/>
      <c r="T37" s="72"/>
      <c r="U37" s="72">
        <v>11</v>
      </c>
      <c r="V37" s="72"/>
      <c r="W37" s="72"/>
      <c r="X37" s="72">
        <v>12</v>
      </c>
      <c r="Y37" s="72"/>
      <c r="Z37" s="72"/>
      <c r="AA37" s="72">
        <v>1</v>
      </c>
      <c r="AB37" s="72"/>
      <c r="AC37" s="72"/>
      <c r="AD37" s="72">
        <v>2</v>
      </c>
      <c r="AE37" s="72"/>
      <c r="AF37" s="72"/>
      <c r="AG37" s="72">
        <v>3</v>
      </c>
      <c r="AH37" s="72"/>
      <c r="AI37" s="72"/>
      <c r="AJ37" s="58" t="s">
        <v>43</v>
      </c>
      <c r="AK37" s="58"/>
      <c r="AL37" s="32" t="s">
        <v>44</v>
      </c>
      <c r="AM37"/>
      <c r="AN37"/>
      <c r="AO37"/>
      <c r="AP37"/>
      <c r="AQ37"/>
    </row>
    <row r="38" spans="1:43" ht="24.95" customHeight="1">
      <c r="A38" s="70" t="s">
        <v>45</v>
      </c>
      <c r="B38" s="70"/>
      <c r="C38" s="70"/>
      <c r="D38" s="33">
        <f>SUM(D39:D40)</f>
        <v>1540</v>
      </c>
      <c r="E38" s="33">
        <f>SUM(E39:E40)</f>
        <v>1441</v>
      </c>
      <c r="F38" s="68">
        <f>SUM(F39:H40)</f>
        <v>1540</v>
      </c>
      <c r="G38" s="68"/>
      <c r="H38" s="68"/>
      <c r="I38" s="68">
        <f>SUM(I39:K40)</f>
        <v>1617</v>
      </c>
      <c r="J38" s="68"/>
      <c r="K38" s="68"/>
      <c r="L38" s="68">
        <f>SUM(L39:N40)</f>
        <v>1617</v>
      </c>
      <c r="M38" s="68"/>
      <c r="N38" s="68"/>
      <c r="O38" s="68">
        <f>SUM(O39:Q40)</f>
        <v>1463</v>
      </c>
      <c r="P38" s="68"/>
      <c r="Q38" s="68"/>
      <c r="R38" s="68">
        <f>SUM(R39:T40)</f>
        <v>1540</v>
      </c>
      <c r="S38" s="68"/>
      <c r="T38" s="68"/>
      <c r="U38" s="68">
        <f>SUM(U39:W40)</f>
        <v>1540</v>
      </c>
      <c r="V38" s="68"/>
      <c r="W38" s="68"/>
      <c r="X38" s="68">
        <f>SUM(X39:Z40)</f>
        <v>1463</v>
      </c>
      <c r="Y38" s="68"/>
      <c r="Z38" s="68"/>
      <c r="AA38" s="68">
        <f>SUM(AA39:AC40)</f>
        <v>1463</v>
      </c>
      <c r="AB38" s="68"/>
      <c r="AC38" s="68"/>
      <c r="AD38" s="68">
        <f>SUM(AD39:AF40)</f>
        <v>1463</v>
      </c>
      <c r="AE38" s="68"/>
      <c r="AF38" s="68"/>
      <c r="AG38" s="68">
        <f>SUM(AG39:AI40)</f>
        <v>1540</v>
      </c>
      <c r="AH38" s="68"/>
      <c r="AI38" s="68"/>
      <c r="AJ38" s="54">
        <f>SUM(D38:AI38)</f>
        <v>18227</v>
      </c>
      <c r="AK38" s="54"/>
      <c r="AL38" s="34">
        <f>SUM(AL39:AL40)</f>
        <v>0</v>
      </c>
      <c r="AM38"/>
      <c r="AN38"/>
      <c r="AO38"/>
      <c r="AP38"/>
      <c r="AQ38"/>
    </row>
    <row r="39" spans="1:43" ht="24.95" customHeight="1">
      <c r="A39" s="71" t="s">
        <v>46</v>
      </c>
      <c r="B39" s="71"/>
      <c r="C39" s="71"/>
      <c r="D39" s="35">
        <v>1400</v>
      </c>
      <c r="E39" s="35">
        <v>1310</v>
      </c>
      <c r="F39" s="69">
        <v>1400</v>
      </c>
      <c r="G39" s="69"/>
      <c r="H39" s="69"/>
      <c r="I39" s="69">
        <v>1470</v>
      </c>
      <c r="J39" s="69"/>
      <c r="K39" s="69"/>
      <c r="L39" s="69">
        <v>1470</v>
      </c>
      <c r="M39" s="69"/>
      <c r="N39" s="69"/>
      <c r="O39" s="69">
        <v>1330</v>
      </c>
      <c r="P39" s="69"/>
      <c r="Q39" s="69"/>
      <c r="R39" s="69">
        <v>1400</v>
      </c>
      <c r="S39" s="69"/>
      <c r="T39" s="69"/>
      <c r="U39" s="69">
        <v>1400</v>
      </c>
      <c r="V39" s="69"/>
      <c r="W39" s="69"/>
      <c r="X39" s="69">
        <v>1330</v>
      </c>
      <c r="Y39" s="69"/>
      <c r="Z39" s="69"/>
      <c r="AA39" s="69">
        <v>1330</v>
      </c>
      <c r="AB39" s="69"/>
      <c r="AC39" s="69"/>
      <c r="AD39" s="69">
        <v>1330</v>
      </c>
      <c r="AE39" s="69"/>
      <c r="AF39" s="69"/>
      <c r="AG39" s="69">
        <v>1400</v>
      </c>
      <c r="AH39" s="69"/>
      <c r="AI39" s="69"/>
      <c r="AJ39" s="54">
        <f>SUM(D39:AI39)</f>
        <v>16570</v>
      </c>
      <c r="AK39" s="54"/>
      <c r="AL39" s="34"/>
      <c r="AM39"/>
      <c r="AN39"/>
      <c r="AO39"/>
      <c r="AP39"/>
      <c r="AQ39"/>
    </row>
    <row r="40" spans="1:43" ht="24.95" customHeight="1">
      <c r="A40" s="71" t="s">
        <v>47</v>
      </c>
      <c r="B40" s="71"/>
      <c r="C40" s="71"/>
      <c r="D40" s="35">
        <v>140</v>
      </c>
      <c r="E40" s="35">
        <v>131</v>
      </c>
      <c r="F40" s="69">
        <v>140</v>
      </c>
      <c r="G40" s="69"/>
      <c r="H40" s="69"/>
      <c r="I40" s="69">
        <v>147</v>
      </c>
      <c r="J40" s="69"/>
      <c r="K40" s="69"/>
      <c r="L40" s="69">
        <v>147</v>
      </c>
      <c r="M40" s="69"/>
      <c r="N40" s="69"/>
      <c r="O40" s="69">
        <v>133</v>
      </c>
      <c r="P40" s="69"/>
      <c r="Q40" s="69"/>
      <c r="R40" s="69">
        <v>140</v>
      </c>
      <c r="S40" s="69"/>
      <c r="T40" s="69"/>
      <c r="U40" s="69">
        <v>140</v>
      </c>
      <c r="V40" s="69"/>
      <c r="W40" s="69"/>
      <c r="X40" s="69">
        <v>133</v>
      </c>
      <c r="Y40" s="69"/>
      <c r="Z40" s="69"/>
      <c r="AA40" s="69">
        <v>133</v>
      </c>
      <c r="AB40" s="69"/>
      <c r="AC40" s="69"/>
      <c r="AD40" s="69">
        <v>133</v>
      </c>
      <c r="AE40" s="69"/>
      <c r="AF40" s="69"/>
      <c r="AG40" s="69">
        <v>140</v>
      </c>
      <c r="AH40" s="69"/>
      <c r="AI40" s="69"/>
      <c r="AJ40" s="54">
        <f>SUM(D40:AI40)</f>
        <v>1657</v>
      </c>
      <c r="AK40" s="54"/>
      <c r="AL40" s="34"/>
      <c r="AM40"/>
      <c r="AN40"/>
      <c r="AO40"/>
      <c r="AP40"/>
      <c r="AQ40"/>
    </row>
    <row r="41" spans="1:43" ht="24.95" customHeight="1">
      <c r="A41" s="70" t="s">
        <v>48</v>
      </c>
      <c r="B41" s="70"/>
      <c r="C41" s="70"/>
      <c r="D41" s="35">
        <v>20</v>
      </c>
      <c r="E41" s="35">
        <v>19</v>
      </c>
      <c r="F41" s="69">
        <v>20</v>
      </c>
      <c r="G41" s="69"/>
      <c r="H41" s="69"/>
      <c r="I41" s="69">
        <v>21</v>
      </c>
      <c r="J41" s="69"/>
      <c r="K41" s="69"/>
      <c r="L41" s="69">
        <v>21</v>
      </c>
      <c r="M41" s="69"/>
      <c r="N41" s="69"/>
      <c r="O41" s="69">
        <v>19</v>
      </c>
      <c r="P41" s="69"/>
      <c r="Q41" s="69"/>
      <c r="R41" s="69">
        <v>20</v>
      </c>
      <c r="S41" s="69"/>
      <c r="T41" s="69"/>
      <c r="U41" s="69">
        <v>20</v>
      </c>
      <c r="V41" s="69"/>
      <c r="W41" s="69"/>
      <c r="X41" s="69">
        <v>19</v>
      </c>
      <c r="Y41" s="69"/>
      <c r="Z41" s="69"/>
      <c r="AA41" s="69">
        <v>19</v>
      </c>
      <c r="AB41" s="69"/>
      <c r="AC41" s="69"/>
      <c r="AD41" s="69">
        <v>19</v>
      </c>
      <c r="AE41" s="69"/>
      <c r="AF41" s="69"/>
      <c r="AG41" s="69">
        <v>20</v>
      </c>
      <c r="AH41" s="69"/>
      <c r="AI41" s="69"/>
      <c r="AJ41" s="54">
        <f>+SUM(D41:AI41)</f>
        <v>237</v>
      </c>
      <c r="AK41" s="54"/>
      <c r="AL41" s="36"/>
      <c r="AM41"/>
      <c r="AN41"/>
      <c r="AO41"/>
      <c r="AP41"/>
      <c r="AQ41"/>
    </row>
    <row r="42" spans="1:43" ht="5.15" customHeight="1">
      <c r="A42" s="37"/>
      <c r="B42" s="37"/>
      <c r="C42" s="37"/>
      <c r="D42"/>
      <c r="E42"/>
      <c r="F42"/>
      <c r="G42"/>
      <c r="H42"/>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8"/>
      <c r="AK42" s="30"/>
      <c r="AL42" s="16"/>
      <c r="AM42" s="16"/>
      <c r="AN42" s="5"/>
    </row>
    <row r="43" spans="1:43" ht="18" customHeight="1">
      <c r="A43" s="4" t="s">
        <v>49</v>
      </c>
      <c r="B43" s="30"/>
      <c r="D43" s="30"/>
      <c r="E43" s="30"/>
      <c r="F43" s="30"/>
      <c r="G43" s="30"/>
      <c r="H43" s="30"/>
      <c r="I43"/>
      <c r="J43"/>
      <c r="K43"/>
      <c r="L43"/>
      <c r="M43"/>
      <c r="N43"/>
      <c r="O43" s="30"/>
      <c r="P43" s="30"/>
      <c r="Q43" s="30"/>
      <c r="R43" s="30"/>
      <c r="S43" s="30"/>
      <c r="T43" s="30"/>
      <c r="U43" s="30"/>
      <c r="V43" s="30"/>
      <c r="W43" s="16"/>
      <c r="X43" s="30"/>
      <c r="Y43" s="30"/>
      <c r="Z43" s="30"/>
      <c r="AA43" s="30"/>
      <c r="AB43" s="30"/>
      <c r="AC43" s="30"/>
      <c r="AD43" s="30"/>
      <c r="AE43" s="30"/>
      <c r="AF43" s="30"/>
      <c r="AG43" s="30"/>
      <c r="AH43" s="30"/>
      <c r="AI43" s="30"/>
      <c r="AJ43" s="38"/>
      <c r="AK43" s="30"/>
      <c r="AL43" s="16"/>
      <c r="AM43" s="16"/>
      <c r="AN43" s="5"/>
    </row>
    <row r="44" spans="1:43" ht="18" customHeight="1">
      <c r="A44" s="58" t="s">
        <v>50</v>
      </c>
      <c r="B44" s="58"/>
      <c r="C44" s="58" t="s">
        <v>34</v>
      </c>
      <c r="D44" s="58"/>
      <c r="E44" s="67" t="s">
        <v>38</v>
      </c>
      <c r="F44" s="67"/>
      <c r="G44" s="67"/>
      <c r="H44" s="67"/>
      <c r="I44"/>
      <c r="J44"/>
      <c r="K44"/>
      <c r="L44"/>
      <c r="M44"/>
      <c r="N44"/>
      <c r="O44"/>
      <c r="P44"/>
      <c r="Q44"/>
      <c r="R44"/>
      <c r="S44"/>
      <c r="T44"/>
      <c r="U44"/>
      <c r="W44" s="16"/>
      <c r="X44" s="30"/>
      <c r="Y44" s="30"/>
      <c r="Z44" s="30"/>
      <c r="AA44" s="30"/>
      <c r="AB44" s="30"/>
      <c r="AC44" s="30"/>
      <c r="AD44" s="30"/>
      <c r="AE44" s="30"/>
      <c r="AF44" s="30"/>
      <c r="AG44" s="30"/>
      <c r="AH44" s="30"/>
      <c r="AI44" s="30"/>
      <c r="AJ44" s="38"/>
      <c r="AK44" s="30"/>
      <c r="AL44" s="16"/>
      <c r="AM44" s="16"/>
      <c r="AN44" s="5"/>
    </row>
    <row r="45" spans="1:43" ht="18" customHeight="1">
      <c r="A45" s="67" t="s">
        <v>51</v>
      </c>
      <c r="B45" s="67"/>
      <c r="C45" s="68">
        <f>ROUNDDOWN(IF(AL38&lt;=60,1,1+ROUNDUP((AL38-60)/40,0)),1)</f>
        <v>1</v>
      </c>
      <c r="D45" s="68"/>
      <c r="E45" s="68">
        <f>ROUNDUP(AL39/6+AL40/10,1)</f>
        <v>0</v>
      </c>
      <c r="F45" s="68"/>
      <c r="G45" s="68"/>
      <c r="H45" s="68"/>
      <c r="I45"/>
      <c r="J45"/>
      <c r="K45"/>
      <c r="L45"/>
      <c r="M45"/>
      <c r="N45"/>
      <c r="O45"/>
      <c r="P45"/>
      <c r="Q45"/>
      <c r="R45"/>
      <c r="S45"/>
      <c r="T45"/>
      <c r="U45"/>
      <c r="W45" s="16"/>
      <c r="X45" s="30"/>
      <c r="Y45" s="30"/>
      <c r="Z45" s="30"/>
      <c r="AA45" s="30"/>
      <c r="AB45" s="30"/>
      <c r="AC45" s="30"/>
      <c r="AD45" s="30"/>
      <c r="AE45" s="30"/>
      <c r="AF45" s="30"/>
      <c r="AG45" s="30"/>
      <c r="AH45" s="30"/>
      <c r="AI45" s="30"/>
      <c r="AJ45" s="38"/>
      <c r="AK45" s="30"/>
      <c r="AL45" s="16"/>
      <c r="AM45" s="16"/>
      <c r="AN45" s="5"/>
    </row>
    <row r="46" spans="1:43" ht="5.15" customHeight="1">
      <c r="A46" s="37"/>
      <c r="B46" s="37"/>
      <c r="C46" s="37"/>
      <c r="D46" s="37"/>
      <c r="E46" s="37"/>
      <c r="F46" s="37"/>
      <c r="G46" s="37"/>
      <c r="H46" s="37"/>
      <c r="I46" s="37"/>
      <c r="J46" s="30"/>
      <c r="K46" s="30"/>
      <c r="L46" s="30"/>
      <c r="M46" s="38"/>
      <c r="N46" s="30"/>
      <c r="O46" s="30"/>
      <c r="P46" s="30"/>
      <c r="Q46"/>
      <c r="W46" s="16"/>
      <c r="X46" s="30"/>
      <c r="Y46" s="30"/>
      <c r="Z46" s="30"/>
      <c r="AA46" s="30"/>
      <c r="AB46" s="30"/>
      <c r="AC46" s="30"/>
      <c r="AD46" s="30"/>
      <c r="AE46" s="30"/>
      <c r="AF46" s="30"/>
      <c r="AG46" s="30"/>
      <c r="AH46" s="30"/>
      <c r="AI46" s="30"/>
      <c r="AJ46" s="38"/>
      <c r="AK46" s="30"/>
      <c r="AL46" s="16"/>
      <c r="AM46" s="16"/>
      <c r="AN46" s="5"/>
    </row>
    <row r="47" spans="1:43" ht="21.05" customHeight="1">
      <c r="A47" s="4" t="s">
        <v>52</v>
      </c>
      <c r="B47" s="8"/>
      <c r="C47" s="9"/>
      <c r="D47" s="9"/>
      <c r="E47" s="9"/>
      <c r="F47" s="9"/>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9"/>
      <c r="AM47" s="9"/>
      <c r="AN47" s="5"/>
    </row>
    <row r="48" spans="1:43" ht="24.95" customHeight="1">
      <c r="A48" s="5"/>
      <c r="B48" s="16"/>
      <c r="C48" s="55" t="str">
        <f>IF(VLOOKUP($AK$1,選択肢!$A$1:$J$36,C53,FALSE)=0,"-",VLOOKUP($AK$1,選択肢!$A$1:$J$36,C53,FALSE))</f>
        <v>管理者</v>
      </c>
      <c r="D48" s="56"/>
      <c r="E48" s="65" t="str">
        <f>IF(VLOOKUP($AK$1,選択肢!$A$1:$J$36,E53,FALSE)=0,"-",VLOOKUP($AK$1,選択肢!$A$1:$J$36,E53,FALSE))</f>
        <v>サービス管理責任者</v>
      </c>
      <c r="F48" s="65"/>
      <c r="G48" s="65"/>
      <c r="H48" s="65"/>
      <c r="I48" s="55" t="str">
        <f>IF(VLOOKUP($AK$1,選択肢!$A$1:$J$36,I53,FALSE)=0,"-",VLOOKUP($AK$1,選択肢!$A$1:$J$36,I53,FALSE))</f>
        <v>地域移行支援員</v>
      </c>
      <c r="J48" s="56"/>
      <c r="K48" s="56"/>
      <c r="L48" s="56"/>
      <c r="M48" s="56"/>
      <c r="N48" s="57"/>
      <c r="O48" s="55" t="str">
        <f>IF(VLOOKUP($AK$1,選択肢!$A$1:$J$36,O53,FALSE)=0,"-",VLOOKUP($AK$1,選択肢!$A$1:$J$36,O53,FALSE))</f>
        <v>生活支援員</v>
      </c>
      <c r="P48" s="56"/>
      <c r="Q48" s="56"/>
      <c r="R48" s="56"/>
      <c r="S48" s="56"/>
      <c r="T48" s="57"/>
      <c r="U48" s="55" t="str">
        <f>IF(VLOOKUP($AK$1,選択肢!$A$1:$J$36,U53,FALSE)=0,"-",VLOOKUP($AK$1,選択肢!$A$1:$J$36,U53,FALSE))</f>
        <v>夜間支援従事者</v>
      </c>
      <c r="V48" s="56"/>
      <c r="W48" s="56"/>
      <c r="X48" s="56"/>
      <c r="Y48" s="56"/>
      <c r="Z48" s="57"/>
      <c r="AA48" s="55" t="str">
        <f>IF(VLOOKUP($AK$1,選択肢!$A$1:$J$36,AA53,FALSE)=0,"-",VLOOKUP($AK$1,選択肢!$A$1:$J$36,AA53,FALSE))</f>
        <v>-</v>
      </c>
      <c r="AB48" s="56"/>
      <c r="AC48" s="56"/>
      <c r="AD48" s="56"/>
      <c r="AE48" s="56"/>
      <c r="AF48" s="57"/>
      <c r="AG48" s="65" t="str">
        <f>IF(VLOOKUP($AK$1,選択肢!$A$1:$J$36,AG53,FALSE)=0,"-",VLOOKUP($AK$1,選択肢!$A$1:$J$36,AG53,FALSE))</f>
        <v>-</v>
      </c>
      <c r="AH48" s="65"/>
      <c r="AI48" s="65"/>
      <c r="AJ48" s="65"/>
      <c r="AK48" s="65"/>
      <c r="AL48" s="65" t="str">
        <f>IF(VLOOKUP($AK$1,選択肢!$A$1:$J$36,AL53,FALSE)=0,"-",VLOOKUP($AK$1,選択肢!$A$1:$J$36,AL53,FALSE))</f>
        <v>-</v>
      </c>
      <c r="AM48" s="65"/>
      <c r="AN48" s="5"/>
    </row>
    <row r="49" spans="1:40" ht="18" customHeight="1">
      <c r="A49" s="5"/>
      <c r="B49" s="16"/>
      <c r="C49" s="39" t="s">
        <v>53</v>
      </c>
      <c r="D49" s="39" t="s">
        <v>54</v>
      </c>
      <c r="E49" s="40" t="s">
        <v>53</v>
      </c>
      <c r="F49" s="66" t="s">
        <v>54</v>
      </c>
      <c r="G49" s="66"/>
      <c r="H49" s="66"/>
      <c r="I49" s="62" t="s">
        <v>53</v>
      </c>
      <c r="J49" s="63"/>
      <c r="K49" s="64"/>
      <c r="L49" s="62" t="s">
        <v>54</v>
      </c>
      <c r="M49" s="63"/>
      <c r="N49" s="64"/>
      <c r="O49" s="62" t="s">
        <v>53</v>
      </c>
      <c r="P49" s="63"/>
      <c r="Q49" s="64"/>
      <c r="R49" s="62" t="s">
        <v>54</v>
      </c>
      <c r="S49" s="63"/>
      <c r="T49" s="64"/>
      <c r="U49" s="62" t="s">
        <v>53</v>
      </c>
      <c r="V49" s="63"/>
      <c r="W49" s="64"/>
      <c r="X49" s="62" t="s">
        <v>54</v>
      </c>
      <c r="Y49" s="63"/>
      <c r="Z49" s="64"/>
      <c r="AA49" s="62" t="s">
        <v>53</v>
      </c>
      <c r="AB49" s="63"/>
      <c r="AC49" s="64"/>
      <c r="AD49" s="62" t="s">
        <v>54</v>
      </c>
      <c r="AE49" s="63"/>
      <c r="AF49" s="64"/>
      <c r="AG49" s="62" t="s">
        <v>53</v>
      </c>
      <c r="AH49" s="63"/>
      <c r="AI49" s="64"/>
      <c r="AJ49" s="62" t="s">
        <v>54</v>
      </c>
      <c r="AK49" s="64"/>
      <c r="AL49" s="40" t="s">
        <v>55</v>
      </c>
      <c r="AM49" s="40" t="s">
        <v>56</v>
      </c>
      <c r="AN49" s="5"/>
    </row>
    <row r="50" spans="1:40" ht="18" customHeight="1">
      <c r="A50" s="5"/>
      <c r="B50" s="41" t="s">
        <v>57</v>
      </c>
      <c r="C50" s="40">
        <f>COUNTIFS($B$11:$B$30,C$48,$C$11:$C$30,"A",$E$11:$E$30,"*")</f>
        <v>1</v>
      </c>
      <c r="D50" s="40">
        <f>COUNTIFS($B$11:$B$30,C$48,$C$11:$C$30,"B",$E$11:$E$30,"*")</f>
        <v>0</v>
      </c>
      <c r="E50" s="40">
        <f>COUNTIFS($B$11:$B$30,E$48,$C$11:$C$30,"A",$E$11:$E$30,"*")</f>
        <v>0</v>
      </c>
      <c r="F50" s="62">
        <f>COUNTIFS($B$11:$B$30,E$48,$C$11:$C$30,"B",$E$11:$E$30,"*")</f>
        <v>1</v>
      </c>
      <c r="G50" s="63"/>
      <c r="H50" s="64"/>
      <c r="I50" s="62">
        <f>COUNTIFS($B$11:$B$30,I$48,$C$11:$C$30,"A",$E$11:$E$30,"*")</f>
        <v>0</v>
      </c>
      <c r="J50" s="63"/>
      <c r="K50" s="64"/>
      <c r="L50" s="62">
        <f>COUNTIFS($B$11:$B$30,I$48,$C$11:$C$30,"B",$E$11:$E$30,"*")</f>
        <v>0</v>
      </c>
      <c r="M50" s="63"/>
      <c r="N50" s="64"/>
      <c r="O50" s="62">
        <f>COUNTIFS($B$11:$B$30,O$48,$C$11:$C$30,"A",$E$11:$E$30,"*")</f>
        <v>0</v>
      </c>
      <c r="P50" s="63"/>
      <c r="Q50" s="64"/>
      <c r="R50" s="62">
        <f>COUNTIFS($B$11:$B$30,O$48,$C$11:$C$30,"B",$E$11:$E$30,"*")</f>
        <v>0</v>
      </c>
      <c r="S50" s="63"/>
      <c r="T50" s="64"/>
      <c r="U50" s="62">
        <f>COUNTIFS($B$11:$B$30,U$48,$C$11:$C$30,"A",$E$11:$E$30,"*")</f>
        <v>0</v>
      </c>
      <c r="V50" s="63"/>
      <c r="W50" s="64"/>
      <c r="X50" s="62">
        <f>COUNTIFS($B$11:$B$30,U$48,$C$11:$C$30,"B",$E$11:$E$30,"*")</f>
        <v>0</v>
      </c>
      <c r="Y50" s="63"/>
      <c r="Z50" s="64"/>
      <c r="AA50" s="62">
        <f>COUNTIFS($B$11:$B$30,AA$48,$C$11:$C$30,"A",$E$11:$E$30,"*")</f>
        <v>0</v>
      </c>
      <c r="AB50" s="63"/>
      <c r="AC50" s="64"/>
      <c r="AD50" s="62">
        <f>COUNTIFS($B$11:$B$30,AA$48,$C$11:$C$30,"B",$E$11:$E$30,"*")</f>
        <v>0</v>
      </c>
      <c r="AE50" s="63"/>
      <c r="AF50" s="64"/>
      <c r="AG50" s="62">
        <f>COUNTIFS($B$11:$B$30,AG$48,$C$11:$C$30,"A",$E$11:$E$30,"*")</f>
        <v>0</v>
      </c>
      <c r="AH50" s="63"/>
      <c r="AI50" s="64"/>
      <c r="AJ50" s="62">
        <f>COUNTIFS($B$11:$B$30,AG$48,$C$11:$C$30,"B",$E$11:$E$30,"*")</f>
        <v>0</v>
      </c>
      <c r="AK50" s="64"/>
      <c r="AL50" s="40">
        <f>COUNTIFS($B$11:$B$30,AL$48,$C$11:$C$30,"A",$E$11:$E$30,"*")</f>
        <v>0</v>
      </c>
      <c r="AM50" s="40">
        <f>COUNTIFS($B$11:$B$30,AL$48,$C$11:$C$30,"B",$E$11:$E$30,"*")</f>
        <v>0</v>
      </c>
      <c r="AN50" s="5"/>
    </row>
    <row r="51" spans="1:40" ht="18" customHeight="1">
      <c r="A51" s="5"/>
      <c r="B51" s="32" t="s">
        <v>58</v>
      </c>
      <c r="C51" s="40">
        <f>COUNTIFS($B$11:$B$30,C$48,$C$11:$C$30,"C",$E$11:$E$30,"*")</f>
        <v>0</v>
      </c>
      <c r="D51" s="40">
        <f>COUNTIFS($B$11:$B$30,C$48,$C$11:$C$30,"D",$E$11:$E$30,"*")</f>
        <v>0</v>
      </c>
      <c r="E51" s="40">
        <f>COUNTIFS($B$11:$B$30,E$48,$C$11:$C$30,"C",$E$11:$E$30,"*")</f>
        <v>0</v>
      </c>
      <c r="F51" s="62">
        <f>COUNTIFS($B$11:$B$30,E$48,$C$11:$C$30,"D",$E$11:$E$30,"*")</f>
        <v>0</v>
      </c>
      <c r="G51" s="63"/>
      <c r="H51" s="64"/>
      <c r="I51" s="62">
        <f>COUNTIFS($B$11:$B$30,I$48,$C$11:$C$30,"C",$E$11:$E$30,"*")</f>
        <v>1</v>
      </c>
      <c r="J51" s="63"/>
      <c r="K51" s="64"/>
      <c r="L51" s="62">
        <f>COUNTIFS($B$11:$B$30,I$48,$C$11:$C$30,"D",$E$11:$E$30,"*")</f>
        <v>0</v>
      </c>
      <c r="M51" s="63"/>
      <c r="N51" s="64"/>
      <c r="O51" s="62">
        <f>COUNTIFS($B$11:$B$30,O$48,$C$11:$C$30,"C",$E$11:$E$30,"*")</f>
        <v>0</v>
      </c>
      <c r="P51" s="63"/>
      <c r="Q51" s="64"/>
      <c r="R51" s="62">
        <f>COUNTIFS($B$11:$B$30,O$48,$C$11:$C$30,"D",$E$11:$E$30,"*")</f>
        <v>1</v>
      </c>
      <c r="S51" s="63"/>
      <c r="T51" s="64"/>
      <c r="U51" s="62">
        <f>COUNTIFS($B$11:$B$30,U$48,$C$11:$C$30,"C",$E$11:$E$30,"*")</f>
        <v>0</v>
      </c>
      <c r="V51" s="63"/>
      <c r="W51" s="64"/>
      <c r="X51" s="62">
        <f>COUNTIFS($B$11:$B$30,U$48,$C$11:$C$30,"D",$E$11:$E$30,"*")</f>
        <v>0</v>
      </c>
      <c r="Y51" s="63"/>
      <c r="Z51" s="64"/>
      <c r="AA51" s="62">
        <f>COUNTIFS($B$11:$B$30,AA$48,$C$11:$C$30,"C",$E$11:$E$30,"*")</f>
        <v>0</v>
      </c>
      <c r="AB51" s="63"/>
      <c r="AC51" s="64"/>
      <c r="AD51" s="62">
        <f>COUNTIFS($B$11:$B$30,AA$48,$C$11:$C$30,"D",$E$11:$E$30,"*")</f>
        <v>0</v>
      </c>
      <c r="AE51" s="63"/>
      <c r="AF51" s="64"/>
      <c r="AG51" s="62">
        <f>COUNTIFS($B$11:$B$30,AG$48,$C$11:$C$30,"C",$E$11:$E$30,"*")</f>
        <v>0</v>
      </c>
      <c r="AH51" s="63"/>
      <c r="AI51" s="64"/>
      <c r="AJ51" s="62">
        <f>COUNTIFS($B$11:$B$30,AG$48,$C$11:$C$30,"D",$E$11:$E$30,"*")</f>
        <v>0</v>
      </c>
      <c r="AK51" s="64"/>
      <c r="AL51" s="40">
        <f>COUNTIFS($B$11:$B$30,AL$48,$C$11:$C$30,"C",$E$11:$E$30,"*")</f>
        <v>0</v>
      </c>
      <c r="AM51" s="40">
        <f>COUNTIFS($B$11:$B$30,AL$48,$C$11:$C$30,"D",$E$11:$E$30,"*")</f>
        <v>0</v>
      </c>
      <c r="AN51" s="5"/>
    </row>
    <row r="52" spans="1:40" ht="24.95" customHeight="1">
      <c r="A52" s="5"/>
      <c r="B52" s="32" t="s">
        <v>59</v>
      </c>
      <c r="C52" s="55">
        <f>IF($AK$3="４週",SUMIFS($AK$11:$AK$30,$B$11:$B$30,C48)/4/$AH$5,IF(OR($AK$3="変形労働時間制１月単位（暦月）",$AK$3="変形労働時間制１年単位（暦月）"),SUMIFS($AK$11:$AK$30,$B$11:$B$30,C48)/$AL$5,"記載する期間を選択してください"))</f>
        <v>0</v>
      </c>
      <c r="D52" s="57"/>
      <c r="E52" s="59">
        <f>IF($AK$3="４週",SUMIFS($AK$11:$AK$30,$B$11:$B$30,E48)/4/$AH$5,IF(OR($AK$3="変形労働時間制１月単位（暦月）",$AK$3="変形労働時間制１年単位（暦月）"),SUMIFS($AK$11:$AK$30,$B$11:$B$30,E48)/$AL$5,"記載する期間を選択してください"))</f>
        <v>0</v>
      </c>
      <c r="F52" s="60"/>
      <c r="G52" s="60"/>
      <c r="H52" s="61"/>
      <c r="I52" s="55">
        <f>IF($AK$3="４週",SUMIFS($AK$11:$AK$30,$B$11:$B$30,I48)/4/$AH$5,IF(OR($AK$3="変形労働時間制１月単位（暦月）",$AK$3="変形労働時間制１年単位（暦月）"),SUMIFS($AK$11:$AK$30,$B$11:$B$30,I48)/$AL$5,"記載する期間を選択してください"))</f>
        <v>0</v>
      </c>
      <c r="J52" s="56"/>
      <c r="K52" s="56"/>
      <c r="L52" s="56"/>
      <c r="M52" s="56"/>
      <c r="N52" s="57"/>
      <c r="O52" s="55">
        <f>IF($AK$3="４週",SUMIFS($AK$11:$AK$30,$B$11:$B$30,O48)/4/$AH$5,IF(OR($AK$3="変形労働時間制１月単位（暦月）",$AK$3="変形労働時間制１年単位（暦月）"),SUMIFS($AK$11:$AK$30,$B$11:$B$30,O48)/$AL$5,"記載する期間を選択してください"))</f>
        <v>0</v>
      </c>
      <c r="P52" s="56"/>
      <c r="Q52" s="56"/>
      <c r="R52" s="56"/>
      <c r="S52" s="56"/>
      <c r="T52" s="57"/>
      <c r="U52" s="55">
        <f>IF($AK$3="４週",SUMIFS($AK$11:$AK$30,$B$11:$B$30,U48)/4/$AH$5,IF(OR($AK$3="変形労働時間制１月単位（暦月）",$AK$3="変形労働時間制１年単位（暦月）"),SUMIFS($AK$11:$AK$30,$B$11:$B$30,U48)/$AL$5,"記載する期間を選択してください"))</f>
        <v>0</v>
      </c>
      <c r="V52" s="56"/>
      <c r="W52" s="56"/>
      <c r="X52" s="56"/>
      <c r="Y52" s="56"/>
      <c r="Z52" s="57"/>
      <c r="AA52" s="55">
        <f>IF($AK$3="４週",SUMIFS($AK$11:$AK$30,$B$11:$B$30,AA48)/4/$AH$5,IF(OR($AK$3="変形労働時間制１月単位（暦月）",$AK$3="変形労働時間制１年単位（暦月）"),SUMIFS($AK$11:$AK$30,$B$11:$B$30,AA48)/$AL$5,"記載する期間を選択してください"))</f>
        <v>0</v>
      </c>
      <c r="AB52" s="56"/>
      <c r="AC52" s="56"/>
      <c r="AD52" s="56"/>
      <c r="AE52" s="56"/>
      <c r="AF52" s="57"/>
      <c r="AG52" s="55">
        <f>IF($AK$3="４週",SUMIFS($AK$11:$AK$30,$B$11:$B$30,AG48)/4/$AH$5,IF(OR($AK$3="変形労働時間制１月単位（暦月）",$AK$3="変形労働時間制１年単位（暦月）"),SUMIFS($AK$11:$AK$30,$B$11:$B$30,AG48)/$AL$5,"記載する期間を選択してください"))</f>
        <v>0</v>
      </c>
      <c r="AH52" s="56"/>
      <c r="AI52" s="56"/>
      <c r="AJ52" s="56"/>
      <c r="AK52" s="57"/>
      <c r="AL52" s="55">
        <f>IF($AK$3="４週",SUMIFS($AK$11:$AK$30,$B$11:$B$30,AL48)/4/$AH$5,IF(OR($AK$3="変形労働時間制１月単位（暦月）",$AK$3="変形労働時間制１年単位（暦月）"),SUMIFS($AK$11:$AK$30,$B$11:$B$30,AL48)/$AL$5,"記載する期間を選択してください"))</f>
        <v>0</v>
      </c>
      <c r="AM52" s="57"/>
      <c r="AN52" s="5"/>
    </row>
    <row r="53" spans="1:40" ht="5.15" customHeight="1">
      <c r="A53" s="5"/>
      <c r="B53" s="8"/>
      <c r="C53" s="42">
        <v>2</v>
      </c>
      <c r="D53" s="42"/>
      <c r="E53" s="42">
        <v>3</v>
      </c>
      <c r="F53" s="42"/>
      <c r="G53" s="42"/>
      <c r="H53" s="42"/>
      <c r="I53" s="42">
        <v>4</v>
      </c>
      <c r="J53" s="42"/>
      <c r="K53" s="42"/>
      <c r="L53" s="42"/>
      <c r="M53" s="42"/>
      <c r="N53" s="42"/>
      <c r="O53" s="42">
        <v>5</v>
      </c>
      <c r="P53" s="42"/>
      <c r="Q53" s="42"/>
      <c r="R53" s="42"/>
      <c r="S53" s="42"/>
      <c r="T53" s="42"/>
      <c r="U53" s="42">
        <v>6</v>
      </c>
      <c r="V53" s="42"/>
      <c r="W53" s="42"/>
      <c r="X53" s="42"/>
      <c r="Y53" s="42"/>
      <c r="Z53" s="42"/>
      <c r="AA53" s="42">
        <v>7</v>
      </c>
      <c r="AB53" s="42"/>
      <c r="AC53" s="42"/>
      <c r="AD53" s="42"/>
      <c r="AE53" s="42"/>
      <c r="AF53" s="42"/>
      <c r="AG53" s="42">
        <v>8</v>
      </c>
      <c r="AH53" s="42"/>
      <c r="AI53" s="42"/>
      <c r="AJ53" s="42"/>
      <c r="AK53" s="42"/>
      <c r="AL53" s="42">
        <v>9</v>
      </c>
      <c r="AM53" s="43"/>
      <c r="AN53" s="5"/>
    </row>
    <row r="54" spans="1:40" ht="14.95" customHeight="1">
      <c r="A54" s="30" t="s">
        <v>60</v>
      </c>
      <c r="B54" s="44"/>
      <c r="C54" s="45"/>
      <c r="D54" s="45"/>
      <c r="E54" s="45"/>
      <c r="F54" s="46"/>
      <c r="G54" s="45"/>
      <c r="H54" s="42"/>
      <c r="I54" s="42"/>
      <c r="J54" s="42"/>
      <c r="K54" s="42"/>
      <c r="L54" s="42"/>
      <c r="M54" s="42"/>
      <c r="N54" s="42"/>
      <c r="O54" s="42"/>
      <c r="P54" s="42"/>
      <c r="Q54" s="42"/>
      <c r="R54" s="42">
        <v>6</v>
      </c>
      <c r="S54" s="42"/>
      <c r="T54" s="42"/>
      <c r="U54" s="42"/>
      <c r="V54" s="42"/>
      <c r="W54" s="42"/>
      <c r="X54" s="42">
        <v>7</v>
      </c>
      <c r="Y54" s="42"/>
      <c r="Z54" s="42"/>
      <c r="AA54" s="42"/>
      <c r="AB54" s="42"/>
      <c r="AC54" s="42"/>
      <c r="AD54" s="42">
        <v>8</v>
      </c>
      <c r="AE54" s="42"/>
      <c r="AF54" s="42"/>
      <c r="AG54" s="47"/>
      <c r="AH54" s="47"/>
      <c r="AI54" s="47"/>
      <c r="AJ54" s="47">
        <v>9</v>
      </c>
      <c r="AK54" s="48"/>
      <c r="AL54" s="48"/>
      <c r="AM54" s="5"/>
    </row>
    <row r="55" spans="1:40" s="30" customFormat="1" ht="14.95" customHeight="1">
      <c r="A55" s="30" t="s">
        <v>61</v>
      </c>
      <c r="B55" s="37"/>
      <c r="C55" s="37"/>
      <c r="D55" s="37"/>
      <c r="E55" s="37"/>
      <c r="F55" s="37"/>
      <c r="G55" s="37"/>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40" s="30" customFormat="1" ht="14.95" customHeight="1">
      <c r="A56" s="30" t="s">
        <v>62</v>
      </c>
      <c r="B56" s="37"/>
      <c r="C56" s="37"/>
      <c r="D56" s="37"/>
      <c r="E56" s="37"/>
      <c r="F56" s="37"/>
      <c r="G56" s="37"/>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40" s="30" customFormat="1" ht="14.95" customHeight="1">
      <c r="A57" s="30" t="s">
        <v>63</v>
      </c>
      <c r="B57" s="37"/>
      <c r="C57" s="37"/>
      <c r="D57" s="37"/>
      <c r="E57" s="37"/>
      <c r="F57" s="37"/>
      <c r="G57" s="37"/>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row>
    <row r="58" spans="1:40" s="30" customFormat="1" ht="14.95" customHeight="1">
      <c r="A58" s="30" t="s">
        <v>64</v>
      </c>
      <c r="B58" s="37"/>
      <c r="C58" s="37"/>
      <c r="D58" s="37"/>
      <c r="E58" s="37"/>
      <c r="F58" s="37"/>
      <c r="G58" s="37"/>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row>
    <row r="59" spans="1:40" ht="14.95" customHeight="1">
      <c r="A59" s="30" t="s">
        <v>65</v>
      </c>
      <c r="B59" s="49"/>
      <c r="C59" s="30"/>
      <c r="D59" s="30"/>
      <c r="E59" s="30"/>
      <c r="F59" s="30"/>
      <c r="G59" s="30"/>
    </row>
    <row r="60" spans="1:40" ht="14.95" customHeight="1">
      <c r="A60" s="30" t="s">
        <v>66</v>
      </c>
      <c r="B60" s="49"/>
      <c r="C60" s="30"/>
      <c r="D60" s="30"/>
      <c r="E60" s="30"/>
      <c r="F60" s="30"/>
      <c r="G60" s="30"/>
    </row>
    <row r="61" spans="1:40" ht="14.95" customHeight="1">
      <c r="A61" s="30"/>
      <c r="B61" s="41" t="s">
        <v>67</v>
      </c>
      <c r="C61" s="58" t="s">
        <v>68</v>
      </c>
      <c r="D61" s="58"/>
      <c r="E61" s="58"/>
      <c r="F61" s="30"/>
      <c r="G61" s="30"/>
    </row>
    <row r="62" spans="1:40" ht="14.95" customHeight="1">
      <c r="A62" s="30"/>
      <c r="B62" s="50" t="s">
        <v>33</v>
      </c>
      <c r="C62" s="54" t="s">
        <v>69</v>
      </c>
      <c r="D62" s="54"/>
      <c r="E62" s="54"/>
      <c r="F62" s="30"/>
      <c r="G62" s="30"/>
    </row>
    <row r="63" spans="1:40" ht="14.95" customHeight="1">
      <c r="A63" s="30"/>
      <c r="B63" s="50" t="s">
        <v>35</v>
      </c>
      <c r="C63" s="54" t="s">
        <v>70</v>
      </c>
      <c r="D63" s="54"/>
      <c r="E63" s="54"/>
      <c r="F63" s="30"/>
      <c r="G63" s="30"/>
    </row>
    <row r="64" spans="1:40" ht="14.95" customHeight="1">
      <c r="A64" s="30"/>
      <c r="B64" s="50" t="s">
        <v>37</v>
      </c>
      <c r="C64" s="54" t="s">
        <v>71</v>
      </c>
      <c r="D64" s="54"/>
      <c r="E64" s="54"/>
      <c r="F64" s="30"/>
      <c r="G64" s="30"/>
    </row>
    <row r="65" spans="1:7" ht="14.95" customHeight="1">
      <c r="A65" s="30"/>
      <c r="B65" s="50" t="s">
        <v>39</v>
      </c>
      <c r="C65" s="54" t="s">
        <v>72</v>
      </c>
      <c r="D65" s="54"/>
      <c r="E65" s="54"/>
      <c r="F65" s="30"/>
      <c r="G65" s="30"/>
    </row>
    <row r="66" spans="1:7" ht="14.95" customHeight="1">
      <c r="A66" s="30"/>
      <c r="B66" s="30" t="s">
        <v>73</v>
      </c>
      <c r="C66" s="30"/>
      <c r="D66" s="30"/>
      <c r="E66" s="30"/>
      <c r="F66" s="30"/>
      <c r="G66" s="30"/>
    </row>
    <row r="67" spans="1:7" ht="14.95" customHeight="1">
      <c r="A67" s="30"/>
      <c r="B67" s="30" t="s">
        <v>74</v>
      </c>
      <c r="C67" s="30"/>
      <c r="D67" s="30"/>
      <c r="E67" s="30"/>
      <c r="F67" s="30"/>
      <c r="G67" s="30"/>
    </row>
    <row r="68" spans="1:7" ht="14.95" customHeight="1">
      <c r="A68" s="30"/>
      <c r="B68" s="30" t="s">
        <v>75</v>
      </c>
      <c r="C68" s="30"/>
      <c r="D68" s="30"/>
      <c r="E68" s="30"/>
      <c r="F68" s="30"/>
      <c r="G68" s="30"/>
    </row>
    <row r="69" spans="1:7" ht="14.95" customHeight="1">
      <c r="A69" s="30" t="s">
        <v>76</v>
      </c>
      <c r="B69" s="49"/>
      <c r="C69" s="30"/>
      <c r="D69" s="30"/>
      <c r="E69" s="30"/>
      <c r="F69" s="30"/>
      <c r="G69" s="30"/>
    </row>
    <row r="70" spans="1:7" ht="14.95" customHeight="1">
      <c r="A70" s="30" t="s">
        <v>77</v>
      </c>
      <c r="B70" s="49"/>
      <c r="C70" s="30"/>
      <c r="D70" s="30"/>
      <c r="E70" s="30"/>
      <c r="F70" s="30"/>
      <c r="G70" s="30"/>
    </row>
    <row r="71" spans="1:7" ht="14.95" customHeight="1">
      <c r="A71" s="30" t="s">
        <v>78</v>
      </c>
      <c r="B71" s="49"/>
      <c r="C71" s="30"/>
      <c r="D71" s="30"/>
      <c r="E71" s="30"/>
      <c r="F71" s="30"/>
      <c r="G71" s="30"/>
    </row>
    <row r="72" spans="1:7" ht="14.95" customHeight="1">
      <c r="A72" s="30" t="s">
        <v>79</v>
      </c>
      <c r="B72" s="49"/>
      <c r="C72" s="30"/>
      <c r="D72" s="30"/>
      <c r="E72" s="30"/>
      <c r="F72" s="30"/>
      <c r="G72" s="30"/>
    </row>
    <row r="73" spans="1:7" ht="14.95" customHeight="1">
      <c r="A73" s="30" t="s">
        <v>80</v>
      </c>
      <c r="B73" s="49"/>
      <c r="C73" s="30"/>
      <c r="D73" s="30"/>
      <c r="E73" s="30"/>
      <c r="F73" s="30"/>
      <c r="G73" s="30"/>
    </row>
    <row r="74" spans="1:7" ht="14.95" customHeight="1">
      <c r="A74" s="30" t="s">
        <v>81</v>
      </c>
      <c r="B74" s="49"/>
      <c r="C74" s="30"/>
      <c r="D74" s="30"/>
      <c r="E74" s="30"/>
      <c r="F74" s="30"/>
      <c r="G74" s="30"/>
    </row>
    <row r="75" spans="1:7" ht="14.95" customHeight="1">
      <c r="A75" s="30"/>
      <c r="B75" s="30" t="s">
        <v>82</v>
      </c>
      <c r="C75" s="30"/>
      <c r="D75" s="30"/>
      <c r="E75" s="30"/>
      <c r="F75" s="30"/>
      <c r="G75" s="30"/>
    </row>
    <row r="76" spans="1:7" ht="14.95" customHeight="1">
      <c r="A76" s="30"/>
      <c r="B76" s="30" t="s">
        <v>83</v>
      </c>
      <c r="C76" s="30"/>
      <c r="D76" s="30"/>
      <c r="E76" s="30"/>
      <c r="F76" s="30"/>
      <c r="G76" s="30"/>
    </row>
    <row r="77" spans="1:7" ht="14.95" customHeight="1">
      <c r="A77" s="30" t="s">
        <v>84</v>
      </c>
      <c r="B77" s="49"/>
      <c r="C77" s="30"/>
      <c r="D77" s="30"/>
      <c r="E77" s="30"/>
      <c r="F77" s="30"/>
      <c r="G77" s="30"/>
    </row>
    <row r="78" spans="1:7" ht="14.95" customHeight="1">
      <c r="A78" s="30" t="s">
        <v>85</v>
      </c>
      <c r="B78" s="49"/>
      <c r="C78" s="30"/>
      <c r="D78" s="30"/>
      <c r="E78" s="30"/>
      <c r="F78" s="30"/>
      <c r="G78" s="30"/>
    </row>
    <row r="79" spans="1:7" ht="14.95" customHeight="1">
      <c r="A79" s="30" t="s">
        <v>86</v>
      </c>
      <c r="B79" s="49"/>
      <c r="C79" s="30"/>
      <c r="D79" s="30"/>
      <c r="E79" s="30"/>
      <c r="F79" s="30"/>
      <c r="G79" s="30"/>
    </row>
    <row r="80" spans="1:7" ht="14.95" customHeight="1">
      <c r="A80" s="30" t="s">
        <v>87</v>
      </c>
      <c r="B80" s="49"/>
      <c r="C80" s="30"/>
      <c r="D80" s="30"/>
      <c r="E80" s="30"/>
      <c r="F80" s="30"/>
      <c r="G80" s="30"/>
    </row>
    <row r="81" spans="1:7" ht="14.95" customHeight="1">
      <c r="A81" s="30" t="s">
        <v>88</v>
      </c>
      <c r="B81" s="49"/>
      <c r="C81" s="30"/>
      <c r="D81" s="30"/>
      <c r="E81" s="30"/>
      <c r="F81" s="30"/>
      <c r="G81" s="30"/>
    </row>
    <row r="82" spans="1:7" ht="14.95" customHeight="1">
      <c r="A82" s="30" t="s">
        <v>89</v>
      </c>
      <c r="B82" s="49"/>
      <c r="C82" s="30"/>
      <c r="D82" s="30"/>
      <c r="E82" s="30"/>
      <c r="F82" s="30"/>
      <c r="G82" s="30"/>
    </row>
    <row r="83" spans="1:7" ht="14.95" customHeight="1">
      <c r="A83" s="30" t="s">
        <v>90</v>
      </c>
      <c r="B83" s="49"/>
      <c r="C83" s="30"/>
      <c r="D83" s="30"/>
      <c r="E83" s="30"/>
      <c r="F83" s="30"/>
      <c r="G83" s="30"/>
    </row>
    <row r="84" spans="1:7" ht="14.95" customHeight="1">
      <c r="A84" s="30" t="s">
        <v>91</v>
      </c>
      <c r="B84" s="49"/>
      <c r="C84" s="30"/>
      <c r="D84" s="30"/>
      <c r="E84" s="30"/>
      <c r="F84" s="30"/>
      <c r="G84" s="30"/>
    </row>
  </sheetData>
  <mergeCells count="172">
    <mergeCell ref="B3:C3"/>
    <mergeCell ref="D3:G3"/>
    <mergeCell ref="AK3:AN3"/>
    <mergeCell ref="B4:B5"/>
    <mergeCell ref="D4:G4"/>
    <mergeCell ref="AK4:AN4"/>
    <mergeCell ref="D5:G5"/>
    <mergeCell ref="AH5:AJ5"/>
    <mergeCell ref="AK1:AN1"/>
    <mergeCell ref="M2:P2"/>
    <mergeCell ref="Q2:R2"/>
    <mergeCell ref="S2:T2"/>
    <mergeCell ref="U2:V2"/>
    <mergeCell ref="AK2:AN2"/>
    <mergeCell ref="F8:L8"/>
    <mergeCell ref="M8:S8"/>
    <mergeCell ref="T8:Z8"/>
    <mergeCell ref="AA8:AG8"/>
    <mergeCell ref="AH8:AJ8"/>
    <mergeCell ref="A7:A10"/>
    <mergeCell ref="B7:B8"/>
    <mergeCell ref="C7:C10"/>
    <mergeCell ref="D7:D10"/>
    <mergeCell ref="E7:E10"/>
    <mergeCell ref="F7:AJ7"/>
    <mergeCell ref="B9:B10"/>
    <mergeCell ref="AM11:AN11"/>
    <mergeCell ref="AM12:AN12"/>
    <mergeCell ref="AM13:AN13"/>
    <mergeCell ref="AM14:AN14"/>
    <mergeCell ref="AM15:AN15"/>
    <mergeCell ref="AM16:AN16"/>
    <mergeCell ref="AK7:AK10"/>
    <mergeCell ref="AL7:AL10"/>
    <mergeCell ref="AM7:AN10"/>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29:AN29"/>
    <mergeCell ref="AM30:AN30"/>
    <mergeCell ref="A31:E31"/>
    <mergeCell ref="AM31:AN32"/>
    <mergeCell ref="A32:E32"/>
    <mergeCell ref="A37:C37"/>
    <mergeCell ref="F37:H37"/>
    <mergeCell ref="I37:K37"/>
    <mergeCell ref="L37:N37"/>
    <mergeCell ref="O37:Q37"/>
    <mergeCell ref="AJ37:AK37"/>
    <mergeCell ref="A38:C38"/>
    <mergeCell ref="F38:H38"/>
    <mergeCell ref="I38:K38"/>
    <mergeCell ref="L38:N38"/>
    <mergeCell ref="O38:Q38"/>
    <mergeCell ref="R38:T38"/>
    <mergeCell ref="U38:W38"/>
    <mergeCell ref="X38:Z38"/>
    <mergeCell ref="AA38:AC38"/>
    <mergeCell ref="R37:T37"/>
    <mergeCell ref="U37:W37"/>
    <mergeCell ref="X37:Z37"/>
    <mergeCell ref="AA37:AC37"/>
    <mergeCell ref="AD37:AF37"/>
    <mergeCell ref="AG37:AI37"/>
    <mergeCell ref="AD38:AF38"/>
    <mergeCell ref="AG38:AI38"/>
    <mergeCell ref="AJ38:AK38"/>
    <mergeCell ref="A39:C39"/>
    <mergeCell ref="F39:H39"/>
    <mergeCell ref="I39:K39"/>
    <mergeCell ref="L39:N39"/>
    <mergeCell ref="O39:Q39"/>
    <mergeCell ref="R39:T39"/>
    <mergeCell ref="U39:W39"/>
    <mergeCell ref="X39:Z39"/>
    <mergeCell ref="AA39:AC39"/>
    <mergeCell ref="AD39:AF39"/>
    <mergeCell ref="AG39:AI39"/>
    <mergeCell ref="AJ39:AK39"/>
    <mergeCell ref="A40:C40"/>
    <mergeCell ref="F40:H40"/>
    <mergeCell ref="I40:K40"/>
    <mergeCell ref="L40:N40"/>
    <mergeCell ref="O40:Q40"/>
    <mergeCell ref="AD41:AF41"/>
    <mergeCell ref="AG41:AI41"/>
    <mergeCell ref="AJ41:AK41"/>
    <mergeCell ref="A44:B44"/>
    <mergeCell ref="C44:D44"/>
    <mergeCell ref="E44:H44"/>
    <mergeCell ref="AJ40:AK40"/>
    <mergeCell ref="A41:C41"/>
    <mergeCell ref="F41:H41"/>
    <mergeCell ref="I41:K41"/>
    <mergeCell ref="L41:N41"/>
    <mergeCell ref="O41:Q41"/>
    <mergeCell ref="R41:T41"/>
    <mergeCell ref="U41:W41"/>
    <mergeCell ref="X41:Z41"/>
    <mergeCell ref="AA41:AC41"/>
    <mergeCell ref="R40:T40"/>
    <mergeCell ref="U40:W40"/>
    <mergeCell ref="X40:Z40"/>
    <mergeCell ref="AA40:AC40"/>
    <mergeCell ref="AD40:AF40"/>
    <mergeCell ref="AG40:AI40"/>
    <mergeCell ref="AL48:AM48"/>
    <mergeCell ref="F49:H49"/>
    <mergeCell ref="I49:K49"/>
    <mergeCell ref="L49:N49"/>
    <mergeCell ref="O49:Q49"/>
    <mergeCell ref="R49:T49"/>
    <mergeCell ref="A45:B45"/>
    <mergeCell ref="C45:D45"/>
    <mergeCell ref="E45:H45"/>
    <mergeCell ref="C48:D48"/>
    <mergeCell ref="E48:H48"/>
    <mergeCell ref="I48:N48"/>
    <mergeCell ref="U49:W49"/>
    <mergeCell ref="X49:Z49"/>
    <mergeCell ref="AA49:AC49"/>
    <mergeCell ref="AD49:AF49"/>
    <mergeCell ref="AG49:AI49"/>
    <mergeCell ref="AJ49:AK49"/>
    <mergeCell ref="O48:T48"/>
    <mergeCell ref="U48:Z48"/>
    <mergeCell ref="AA48:AF48"/>
    <mergeCell ref="AG48:AK48"/>
    <mergeCell ref="F51:H51"/>
    <mergeCell ref="I51:K51"/>
    <mergeCell ref="L51:N51"/>
    <mergeCell ref="O51:Q51"/>
    <mergeCell ref="R51:T51"/>
    <mergeCell ref="F50:H50"/>
    <mergeCell ref="I50:K50"/>
    <mergeCell ref="L50:N50"/>
    <mergeCell ref="O50:Q50"/>
    <mergeCell ref="R50:T50"/>
    <mergeCell ref="U51:W51"/>
    <mergeCell ref="X51:Z51"/>
    <mergeCell ref="AA51:AC51"/>
    <mergeCell ref="AD51:AF51"/>
    <mergeCell ref="AG51:AI51"/>
    <mergeCell ref="AJ51:AK51"/>
    <mergeCell ref="X50:Z50"/>
    <mergeCell ref="AA50:AC50"/>
    <mergeCell ref="AD50:AF50"/>
    <mergeCell ref="AG50:AI50"/>
    <mergeCell ref="AJ50:AK50"/>
    <mergeCell ref="U50:W50"/>
    <mergeCell ref="C65:E65"/>
    <mergeCell ref="AG52:AK52"/>
    <mergeCell ref="AL52:AM52"/>
    <mergeCell ref="C61:E61"/>
    <mergeCell ref="C62:E62"/>
    <mergeCell ref="C63:E63"/>
    <mergeCell ref="C64:E64"/>
    <mergeCell ref="C52:D52"/>
    <mergeCell ref="E52:H52"/>
    <mergeCell ref="I52:N52"/>
    <mergeCell ref="O52:T52"/>
    <mergeCell ref="U52:Z52"/>
    <mergeCell ref="AA52:AF52"/>
  </mergeCells>
  <phoneticPr fontId="3"/>
  <dataValidations count="7">
    <dataValidation type="whole" operator="greaterThanOrEqual" allowBlank="1" showInputMessage="1" showErrorMessage="1" sqref="D38:F41 L38:L41 I38:I41 O38:O41 AG38:AG41 AD38:AD41 AA38:AA41 X38:X41 U38:U41 R38:R41" xr:uid="{41FC47B2-F0EA-40EC-861A-F766D48A9CD3}">
      <formula1>0</formula1>
    </dataValidation>
    <dataValidation operator="greaterThanOrEqual" allowBlank="1" showInputMessage="1" showErrorMessage="1" sqref="I46 I42 AJ38:AJ41 L42 L46 AL38:AL40" xr:uid="{4938FF3F-6F95-4B2A-8316-039284292F4D}"/>
    <dataValidation type="list" allowBlank="1" showInputMessage="1" showErrorMessage="1" sqref="C11:C30" xr:uid="{A5F4C90B-F6A0-4907-9C0F-CF3357805157}">
      <formula1>"A,B,C,D"</formula1>
    </dataValidation>
    <dataValidation type="list" allowBlank="1" showInputMessage="1" showErrorMessage="1" sqref="AK4:AN4" xr:uid="{CBA041EC-75F0-4B0C-BCB4-8930C9AAB53E}">
      <formula1>"予定,実績"</formula1>
    </dataValidation>
    <dataValidation type="list" allowBlank="1" showInputMessage="1" showErrorMessage="1" sqref="AK3:AN3" xr:uid="{042F0374-FFD2-4C9B-81B2-FFF777AD0248}">
      <formula1>"４週,変形労働時間制１月単位（暦月）,変形労働時間制１年単位（暦月）"</formula1>
    </dataValidation>
    <dataValidation type="list" allowBlank="1" showInputMessage="1" sqref="B13:B30" xr:uid="{C49EC3D5-0430-4FD6-9495-EEB92D3CD899}">
      <formula1>INDIRECT($AK$1)</formula1>
    </dataValidation>
    <dataValidation allowBlank="1" showInputMessage="1" sqref="B11:B12" xr:uid="{CF636EBA-D739-4235-8107-7BC403124021}"/>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1" manualBreakCount="1">
    <brk id="35"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07DD1-100F-48F8-952A-4D5E7D6148E4}">
  <dimension ref="A1:L38"/>
  <sheetViews>
    <sheetView zoomScaleNormal="100" workbookViewId="0"/>
  </sheetViews>
  <sheetFormatPr defaultRowHeight="18.3"/>
  <cols>
    <col min="1" max="1" width="31.81640625" style="51" customWidth="1"/>
    <col min="2" max="11" width="10.36328125" style="51" customWidth="1"/>
  </cols>
  <sheetData>
    <row r="1" spans="1:12">
      <c r="A1" s="51" t="s">
        <v>92</v>
      </c>
      <c r="B1" s="51" t="s">
        <v>93</v>
      </c>
      <c r="C1" s="51" t="s">
        <v>94</v>
      </c>
      <c r="D1" s="51" t="s">
        <v>95</v>
      </c>
      <c r="E1" s="51" t="s">
        <v>96</v>
      </c>
      <c r="F1" s="51" t="s">
        <v>97</v>
      </c>
      <c r="G1" s="51" t="s">
        <v>98</v>
      </c>
      <c r="H1" s="51" t="s">
        <v>99</v>
      </c>
      <c r="I1" s="51" t="s">
        <v>100</v>
      </c>
      <c r="J1" s="51" t="s">
        <v>101</v>
      </c>
      <c r="K1" s="51" t="s">
        <v>102</v>
      </c>
    </row>
    <row r="2" spans="1:12">
      <c r="A2" s="51" t="s">
        <v>103</v>
      </c>
      <c r="B2" s="51" t="s">
        <v>32</v>
      </c>
      <c r="C2" s="51" t="s">
        <v>104</v>
      </c>
      <c r="D2" s="51" t="s">
        <v>105</v>
      </c>
    </row>
    <row r="3" spans="1:12">
      <c r="A3" s="51" t="s">
        <v>106</v>
      </c>
      <c r="B3" s="51" t="s">
        <v>32</v>
      </c>
      <c r="C3" s="51" t="s">
        <v>104</v>
      </c>
      <c r="D3" s="51" t="s">
        <v>105</v>
      </c>
    </row>
    <row r="4" spans="1:12">
      <c r="A4" s="51" t="s">
        <v>107</v>
      </c>
      <c r="B4" s="51" t="s">
        <v>32</v>
      </c>
      <c r="C4" s="51" t="s">
        <v>104</v>
      </c>
      <c r="D4" s="51" t="s">
        <v>105</v>
      </c>
    </row>
    <row r="5" spans="1:12">
      <c r="A5" s="51" t="s">
        <v>108</v>
      </c>
      <c r="B5" s="51" t="s">
        <v>32</v>
      </c>
      <c r="C5" s="51" t="s">
        <v>104</v>
      </c>
      <c r="D5" s="51" t="s">
        <v>105</v>
      </c>
    </row>
    <row r="6" spans="1:12">
      <c r="A6" s="52" t="s">
        <v>109</v>
      </c>
      <c r="B6" s="52" t="s">
        <v>32</v>
      </c>
      <c r="C6" s="52" t="s">
        <v>34</v>
      </c>
      <c r="D6" s="52" t="s">
        <v>110</v>
      </c>
      <c r="E6" s="52" t="s">
        <v>111</v>
      </c>
      <c r="F6" s="52" t="s">
        <v>38</v>
      </c>
      <c r="G6" s="52"/>
      <c r="H6" s="52"/>
      <c r="I6" s="52"/>
      <c r="J6" s="52"/>
    </row>
    <row r="7" spans="1:12">
      <c r="A7" s="52" t="s">
        <v>112</v>
      </c>
      <c r="B7" s="52" t="s">
        <v>32</v>
      </c>
      <c r="C7" s="52" t="s">
        <v>34</v>
      </c>
      <c r="D7" s="52" t="s">
        <v>110</v>
      </c>
      <c r="E7" s="52" t="s">
        <v>111</v>
      </c>
      <c r="F7" s="52" t="s">
        <v>113</v>
      </c>
      <c r="G7" s="52" t="s">
        <v>114</v>
      </c>
      <c r="H7" s="52" t="s">
        <v>115</v>
      </c>
      <c r="I7" s="52" t="s">
        <v>38</v>
      </c>
      <c r="J7" s="52"/>
    </row>
    <row r="8" spans="1:12">
      <c r="A8" s="52" t="s">
        <v>116</v>
      </c>
      <c r="B8" s="52" t="s">
        <v>32</v>
      </c>
      <c r="C8" s="52" t="s">
        <v>38</v>
      </c>
      <c r="D8" s="52"/>
      <c r="E8" s="52"/>
      <c r="F8" s="52"/>
      <c r="G8" s="52"/>
      <c r="H8" s="52"/>
      <c r="I8" s="52"/>
      <c r="J8" s="52"/>
    </row>
    <row r="9" spans="1:12">
      <c r="A9" s="52" t="s">
        <v>117</v>
      </c>
      <c r="B9" s="52" t="s">
        <v>32</v>
      </c>
      <c r="C9" s="52" t="s">
        <v>38</v>
      </c>
      <c r="D9" s="52"/>
      <c r="E9" s="52"/>
      <c r="F9" s="52"/>
      <c r="G9" s="52"/>
      <c r="H9" s="52"/>
      <c r="I9" s="52"/>
      <c r="J9" s="52"/>
    </row>
    <row r="10" spans="1:12">
      <c r="A10" s="52" t="s">
        <v>118</v>
      </c>
      <c r="B10" s="52" t="s">
        <v>32</v>
      </c>
      <c r="C10" s="52" t="s">
        <v>38</v>
      </c>
      <c r="D10" s="52"/>
      <c r="E10" s="52"/>
      <c r="F10" s="52"/>
      <c r="G10" s="52"/>
      <c r="H10" s="52"/>
      <c r="I10" s="52"/>
      <c r="J10" s="52"/>
    </row>
    <row r="11" spans="1:12">
      <c r="A11" s="52" t="s">
        <v>119</v>
      </c>
      <c r="B11" s="52" t="s">
        <v>32</v>
      </c>
      <c r="C11" s="52" t="s">
        <v>104</v>
      </c>
      <c r="D11" s="52" t="s">
        <v>105</v>
      </c>
      <c r="E11" s="52"/>
      <c r="F11" s="52"/>
      <c r="G11" s="52"/>
      <c r="H11" s="52"/>
      <c r="I11" s="52"/>
      <c r="J11" s="52"/>
    </row>
    <row r="12" spans="1:12">
      <c r="A12" s="52" t="s">
        <v>120</v>
      </c>
      <c r="B12" s="52" t="s">
        <v>32</v>
      </c>
      <c r="C12" s="52" t="s">
        <v>34</v>
      </c>
      <c r="D12" s="52" t="s">
        <v>121</v>
      </c>
      <c r="E12" s="52" t="s">
        <v>38</v>
      </c>
      <c r="F12" s="52" t="s">
        <v>122</v>
      </c>
      <c r="G12" s="52"/>
      <c r="H12" s="52"/>
      <c r="I12" s="52"/>
      <c r="J12" s="52"/>
    </row>
    <row r="13" spans="1:12">
      <c r="A13" s="52" t="s">
        <v>123</v>
      </c>
      <c r="B13" s="52" t="s">
        <v>32</v>
      </c>
      <c r="C13" s="52" t="s">
        <v>34</v>
      </c>
      <c r="D13" s="52" t="s">
        <v>121</v>
      </c>
      <c r="E13" s="52" t="s">
        <v>122</v>
      </c>
      <c r="F13" s="52"/>
      <c r="G13" s="52"/>
      <c r="H13" s="52"/>
      <c r="I13" s="52"/>
      <c r="J13" s="52"/>
    </row>
    <row r="14" spans="1:12">
      <c r="A14" s="52" t="s">
        <v>124</v>
      </c>
      <c r="B14" s="52" t="s">
        <v>32</v>
      </c>
      <c r="C14" s="52" t="s">
        <v>34</v>
      </c>
      <c r="D14" s="52" t="s">
        <v>121</v>
      </c>
      <c r="E14" s="52" t="s">
        <v>38</v>
      </c>
      <c r="F14" s="52" t="s">
        <v>122</v>
      </c>
      <c r="G14" s="52"/>
      <c r="H14" s="52"/>
      <c r="I14" s="52"/>
      <c r="J14" s="52"/>
    </row>
    <row r="15" spans="1:12">
      <c r="A15" s="52" t="s">
        <v>125</v>
      </c>
      <c r="B15" s="52" t="s">
        <v>32</v>
      </c>
      <c r="C15" s="52" t="s">
        <v>34</v>
      </c>
      <c r="D15" s="52" t="s">
        <v>110</v>
      </c>
      <c r="E15" s="52" t="s">
        <v>111</v>
      </c>
      <c r="F15" s="52" t="s">
        <v>113</v>
      </c>
      <c r="G15" s="52" t="s">
        <v>114</v>
      </c>
      <c r="H15" s="52" t="s">
        <v>115</v>
      </c>
      <c r="I15" s="52" t="s">
        <v>126</v>
      </c>
      <c r="J15" s="52" t="s">
        <v>127</v>
      </c>
      <c r="K15" s="51" t="s">
        <v>38</v>
      </c>
      <c r="L15" s="53"/>
    </row>
    <row r="16" spans="1:12">
      <c r="A16" s="52" t="s">
        <v>128</v>
      </c>
      <c r="B16" s="52" t="s">
        <v>32</v>
      </c>
      <c r="C16" s="52" t="s">
        <v>34</v>
      </c>
      <c r="D16" s="52" t="s">
        <v>111</v>
      </c>
      <c r="E16" s="52" t="s">
        <v>113</v>
      </c>
      <c r="F16" s="52" t="s">
        <v>114</v>
      </c>
      <c r="G16" s="52" t="s">
        <v>115</v>
      </c>
      <c r="H16" s="52" t="s">
        <v>38</v>
      </c>
      <c r="I16" s="52"/>
      <c r="J16" s="52"/>
    </row>
    <row r="17" spans="1:11">
      <c r="A17" s="52" t="s">
        <v>2</v>
      </c>
      <c r="B17" s="52" t="s">
        <v>32</v>
      </c>
      <c r="C17" s="52" t="s">
        <v>34</v>
      </c>
      <c r="D17" s="52" t="s">
        <v>36</v>
      </c>
      <c r="E17" s="52" t="s">
        <v>38</v>
      </c>
      <c r="F17" s="52" t="s">
        <v>122</v>
      </c>
      <c r="G17" s="52"/>
      <c r="H17" s="52"/>
      <c r="I17" s="52"/>
      <c r="J17" s="52"/>
    </row>
    <row r="18" spans="1:11">
      <c r="A18" s="52" t="s">
        <v>129</v>
      </c>
      <c r="B18" s="52" t="s">
        <v>32</v>
      </c>
      <c r="C18" s="52" t="s">
        <v>130</v>
      </c>
      <c r="D18" s="52"/>
      <c r="E18" s="52"/>
      <c r="F18" s="52"/>
      <c r="G18" s="52"/>
      <c r="H18" s="52"/>
      <c r="I18" s="52"/>
      <c r="J18" s="52"/>
    </row>
    <row r="19" spans="1:11">
      <c r="A19" s="52" t="s">
        <v>131</v>
      </c>
      <c r="B19" s="52" t="s">
        <v>32</v>
      </c>
      <c r="C19" s="52" t="s">
        <v>34</v>
      </c>
      <c r="D19" s="52" t="s">
        <v>132</v>
      </c>
      <c r="E19" s="52" t="s">
        <v>133</v>
      </c>
      <c r="F19" s="52" t="s">
        <v>134</v>
      </c>
      <c r="G19" s="52" t="s">
        <v>135</v>
      </c>
      <c r="H19" s="52" t="s">
        <v>136</v>
      </c>
      <c r="I19" s="52"/>
      <c r="J19" s="52"/>
    </row>
    <row r="20" spans="1:11">
      <c r="A20" s="52" t="s">
        <v>137</v>
      </c>
      <c r="B20" s="52" t="s">
        <v>32</v>
      </c>
      <c r="C20" s="52" t="s">
        <v>34</v>
      </c>
      <c r="D20" s="52" t="s">
        <v>133</v>
      </c>
      <c r="E20" s="52" t="s">
        <v>134</v>
      </c>
      <c r="F20" s="52" t="s">
        <v>135</v>
      </c>
      <c r="G20" s="52" t="s">
        <v>136</v>
      </c>
      <c r="H20" s="52"/>
      <c r="I20" s="52"/>
      <c r="J20" s="52"/>
    </row>
    <row r="21" spans="1:11">
      <c r="A21" s="52" t="s">
        <v>138</v>
      </c>
      <c r="B21" s="52" t="s">
        <v>32</v>
      </c>
      <c r="C21" s="52" t="s">
        <v>34</v>
      </c>
      <c r="D21" s="52" t="s">
        <v>133</v>
      </c>
      <c r="E21" s="52" t="s">
        <v>134</v>
      </c>
      <c r="F21" s="52" t="s">
        <v>135</v>
      </c>
      <c r="G21" s="52" t="s">
        <v>136</v>
      </c>
      <c r="H21" s="52"/>
      <c r="I21" s="52"/>
      <c r="J21" s="52"/>
    </row>
    <row r="22" spans="1:11">
      <c r="A22" s="52" t="s">
        <v>139</v>
      </c>
      <c r="B22" s="52" t="s">
        <v>32</v>
      </c>
      <c r="C22" s="52" t="s">
        <v>34</v>
      </c>
      <c r="D22" s="52" t="s">
        <v>133</v>
      </c>
      <c r="E22" s="52" t="s">
        <v>134</v>
      </c>
      <c r="F22" s="52" t="s">
        <v>135</v>
      </c>
      <c r="G22" s="52" t="s">
        <v>136</v>
      </c>
      <c r="H22" s="52"/>
      <c r="I22" s="52"/>
      <c r="J22" s="52"/>
    </row>
    <row r="23" spans="1:11">
      <c r="A23" s="52" t="s">
        <v>140</v>
      </c>
      <c r="B23" s="52" t="s">
        <v>32</v>
      </c>
      <c r="C23" s="52" t="s">
        <v>141</v>
      </c>
      <c r="D23" s="52" t="s">
        <v>142</v>
      </c>
      <c r="E23" s="52" t="s">
        <v>105</v>
      </c>
      <c r="G23" s="52"/>
      <c r="H23" s="52"/>
      <c r="I23" s="52"/>
      <c r="J23" s="52"/>
    </row>
    <row r="24" spans="1:11">
      <c r="A24" s="52" t="s">
        <v>143</v>
      </c>
      <c r="B24" s="52" t="s">
        <v>32</v>
      </c>
      <c r="C24" s="52" t="s">
        <v>34</v>
      </c>
      <c r="D24" s="52" t="s">
        <v>144</v>
      </c>
      <c r="E24" s="52"/>
      <c r="F24" s="52"/>
      <c r="G24" s="52"/>
      <c r="H24" s="52"/>
      <c r="I24" s="52"/>
      <c r="J24" s="52"/>
    </row>
    <row r="25" spans="1:11">
      <c r="A25" s="52" t="s">
        <v>145</v>
      </c>
      <c r="B25" s="52" t="s">
        <v>32</v>
      </c>
      <c r="C25" s="52" t="s">
        <v>34</v>
      </c>
      <c r="D25" s="52" t="s">
        <v>146</v>
      </c>
      <c r="E25" s="52"/>
      <c r="F25" s="52"/>
      <c r="G25" s="52"/>
      <c r="H25" s="52"/>
      <c r="I25" s="52"/>
      <c r="J25" s="52"/>
    </row>
    <row r="26" spans="1:11">
      <c r="A26" s="52" t="s">
        <v>147</v>
      </c>
      <c r="B26" s="52" t="s">
        <v>32</v>
      </c>
      <c r="C26" s="52" t="s">
        <v>148</v>
      </c>
      <c r="D26" s="52" t="s">
        <v>149</v>
      </c>
      <c r="E26" s="52" t="s">
        <v>150</v>
      </c>
      <c r="F26" s="52" t="s">
        <v>151</v>
      </c>
      <c r="G26" s="52" t="s">
        <v>111</v>
      </c>
      <c r="H26" s="52" t="s">
        <v>152</v>
      </c>
      <c r="I26" s="52"/>
      <c r="J26" s="52"/>
    </row>
    <row r="27" spans="1:11">
      <c r="A27" s="52" t="s">
        <v>153</v>
      </c>
      <c r="B27" s="52" t="s">
        <v>32</v>
      </c>
      <c r="C27" s="52" t="s">
        <v>148</v>
      </c>
      <c r="D27" s="52" t="s">
        <v>149</v>
      </c>
      <c r="E27" s="52" t="s">
        <v>150</v>
      </c>
      <c r="F27" s="52" t="s">
        <v>151</v>
      </c>
      <c r="G27" s="52" t="s">
        <v>111</v>
      </c>
      <c r="H27" s="52" t="s">
        <v>152</v>
      </c>
      <c r="I27" s="52"/>
      <c r="J27" s="52"/>
    </row>
    <row r="28" spans="1:11">
      <c r="A28" s="52" t="s">
        <v>154</v>
      </c>
      <c r="B28" s="52" t="s">
        <v>32</v>
      </c>
      <c r="C28" s="52" t="s">
        <v>148</v>
      </c>
      <c r="D28" s="52" t="s">
        <v>149</v>
      </c>
      <c r="E28" s="52" t="s">
        <v>150</v>
      </c>
      <c r="F28" s="52" t="s">
        <v>151</v>
      </c>
      <c r="G28" s="52" t="s">
        <v>111</v>
      </c>
      <c r="H28" s="52" t="s">
        <v>152</v>
      </c>
      <c r="I28" s="52"/>
      <c r="J28" s="52"/>
    </row>
    <row r="29" spans="1:11">
      <c r="A29" s="52" t="s">
        <v>155</v>
      </c>
      <c r="B29" s="52" t="s">
        <v>32</v>
      </c>
      <c r="C29" s="52" t="s">
        <v>148</v>
      </c>
      <c r="D29" s="52" t="s">
        <v>156</v>
      </c>
      <c r="E29" s="52" t="s">
        <v>111</v>
      </c>
      <c r="F29" s="52" t="s">
        <v>149</v>
      </c>
      <c r="G29" s="52" t="s">
        <v>150</v>
      </c>
      <c r="H29" s="52" t="s">
        <v>151</v>
      </c>
      <c r="I29" s="52" t="s">
        <v>152</v>
      </c>
      <c r="J29" s="52"/>
    </row>
    <row r="30" spans="1:11">
      <c r="A30" s="52" t="s">
        <v>157</v>
      </c>
      <c r="B30" s="52" t="s">
        <v>32</v>
      </c>
      <c r="C30" s="52" t="s">
        <v>148</v>
      </c>
      <c r="D30" s="52" t="s">
        <v>156</v>
      </c>
      <c r="E30" s="52" t="s">
        <v>111</v>
      </c>
      <c r="F30" s="52" t="s">
        <v>149</v>
      </c>
      <c r="G30" s="52" t="s">
        <v>150</v>
      </c>
      <c r="H30" s="52" t="s">
        <v>151</v>
      </c>
      <c r="I30" s="52" t="s">
        <v>152</v>
      </c>
      <c r="J30" s="52"/>
    </row>
    <row r="31" spans="1:11">
      <c r="A31" s="52" t="s">
        <v>158</v>
      </c>
      <c r="B31" s="52" t="s">
        <v>32</v>
      </c>
      <c r="C31" s="52" t="s">
        <v>148</v>
      </c>
      <c r="D31" s="52" t="s">
        <v>156</v>
      </c>
      <c r="E31" s="52" t="s">
        <v>111</v>
      </c>
      <c r="F31" s="52" t="s">
        <v>149</v>
      </c>
      <c r="G31" s="52" t="s">
        <v>150</v>
      </c>
      <c r="H31" s="52" t="s">
        <v>151</v>
      </c>
      <c r="I31" s="52" t="s">
        <v>152</v>
      </c>
      <c r="J31" s="52"/>
    </row>
    <row r="32" spans="1:11">
      <c r="A32" s="52" t="s">
        <v>159</v>
      </c>
      <c r="B32" s="52" t="s">
        <v>32</v>
      </c>
      <c r="C32" s="52" t="s">
        <v>148</v>
      </c>
      <c r="D32" s="52" t="s">
        <v>156</v>
      </c>
      <c r="E32" s="52" t="s">
        <v>149</v>
      </c>
      <c r="F32" s="52" t="s">
        <v>150</v>
      </c>
      <c r="G32" s="52" t="s">
        <v>160</v>
      </c>
      <c r="H32" s="52" t="s">
        <v>161</v>
      </c>
      <c r="I32" s="52" t="s">
        <v>151</v>
      </c>
      <c r="J32" s="52" t="s">
        <v>111</v>
      </c>
      <c r="K32" s="52" t="s">
        <v>152</v>
      </c>
    </row>
    <row r="33" spans="1:11">
      <c r="A33" s="52" t="s">
        <v>162</v>
      </c>
      <c r="B33" s="52" t="s">
        <v>32</v>
      </c>
      <c r="C33" s="52" t="s">
        <v>148</v>
      </c>
      <c r="D33" s="52" t="s">
        <v>163</v>
      </c>
      <c r="E33" s="52"/>
      <c r="F33" s="52"/>
      <c r="G33" s="52"/>
      <c r="H33" s="52"/>
      <c r="I33" s="52"/>
      <c r="J33" s="52"/>
      <c r="K33" s="52"/>
    </row>
    <row r="34" spans="1:11">
      <c r="A34" s="52" t="s">
        <v>164</v>
      </c>
      <c r="B34" s="52" t="s">
        <v>32</v>
      </c>
      <c r="C34" s="52" t="s">
        <v>148</v>
      </c>
      <c r="D34" s="52" t="s">
        <v>163</v>
      </c>
      <c r="E34" s="52"/>
      <c r="F34" s="52"/>
      <c r="G34" s="52"/>
      <c r="H34" s="52"/>
      <c r="I34" s="52"/>
      <c r="J34" s="52"/>
      <c r="K34" s="52"/>
    </row>
    <row r="35" spans="1:11">
      <c r="A35" s="52" t="s">
        <v>165</v>
      </c>
      <c r="B35" s="52" t="s">
        <v>32</v>
      </c>
      <c r="C35" s="52" t="s">
        <v>148</v>
      </c>
      <c r="D35" s="52" t="s">
        <v>110</v>
      </c>
      <c r="E35" s="52" t="s">
        <v>111</v>
      </c>
      <c r="F35" s="52" t="s">
        <v>149</v>
      </c>
      <c r="G35" s="52" t="s">
        <v>150</v>
      </c>
      <c r="H35" s="52" t="s">
        <v>160</v>
      </c>
      <c r="I35" s="52" t="s">
        <v>161</v>
      </c>
      <c r="J35" s="52" t="s">
        <v>166</v>
      </c>
      <c r="K35" s="52"/>
    </row>
    <row r="36" spans="1:11">
      <c r="A36" s="52" t="s">
        <v>167</v>
      </c>
      <c r="B36" s="52" t="s">
        <v>148</v>
      </c>
      <c r="C36" s="52" t="s">
        <v>110</v>
      </c>
      <c r="D36" s="52" t="s">
        <v>111</v>
      </c>
      <c r="E36" s="52" t="s">
        <v>149</v>
      </c>
      <c r="F36" s="52" t="s">
        <v>150</v>
      </c>
      <c r="G36" s="52" t="s">
        <v>166</v>
      </c>
      <c r="H36" s="52" t="s">
        <v>168</v>
      </c>
      <c r="I36" s="52" t="s">
        <v>169</v>
      </c>
      <c r="J36" s="52"/>
    </row>
    <row r="38" spans="1:11">
      <c r="A38" s="52"/>
    </row>
  </sheetData>
  <phoneticPr fontId="2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勤務形態一覧表（生活訓練）</vt:lpstr>
      <vt:lpstr>選択肢</vt:lpstr>
      <vt:lpstr>'勤務形態一覧表（生活訓練）'!Print_Area</vt:lpstr>
      <vt:lpstr>医療型障害児入所施設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vt:lpstr>
      <vt:lpstr>児童発達支援・児童発達支援センターであるもの</vt:lpstr>
      <vt:lpstr>児童発達支援・主として重症心身障害児を対象とする場合</vt:lpstr>
      <vt:lpstr>児童発達支援・放課後等デイサービス</vt:lpstr>
      <vt:lpstr>児童発達支援・放課後等デイサービス・主として重症心身障害児を対象とする場合</vt:lpstr>
      <vt:lpstr>自立生活援助</vt:lpstr>
      <vt:lpstr>就労移行支援</vt:lpstr>
      <vt:lpstr>就労継続支援Ａ型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相談支援事業_一般・計画・障害児</vt:lpstr>
      <vt:lpstr>短期入所・空床利用型</vt:lpstr>
      <vt:lpstr>短期入所・単独型</vt:lpstr>
      <vt:lpstr>短期入所・併設型</vt:lpstr>
      <vt:lpstr>同行援護</vt:lpstr>
      <vt:lpstr>認定指定就労移行支援</vt:lpstr>
      <vt:lpstr>福祉型障害児入所施設</vt:lpstr>
      <vt:lpstr>保育所等訪問支援</vt:lpstr>
      <vt:lpstr>放課後等デイサービス</vt:lpstr>
      <vt:lpstr>放課後等デイサービス・主として重症心身障害児を対象とする場合</vt:lpstr>
      <vt:lpstr>療養介護</vt:lpstr>
    </vt:vector>
  </TitlesOfParts>
  <Company>Toyohashi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健太</dc:creator>
  <cp:lastModifiedBy>山本　健太</cp:lastModifiedBy>
  <dcterms:created xsi:type="dcterms:W3CDTF">2026-02-26T01:19:23Z</dcterms:created>
  <dcterms:modified xsi:type="dcterms:W3CDTF">2026-02-26T02:18:23Z</dcterms:modified>
</cp:coreProperties>
</file>