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A1CD3ECB-9CBB-46E2-A7AF-DA56CF5E92EC}" xr6:coauthVersionLast="47" xr6:coauthVersionMax="47" xr10:uidLastSave="{00000000-0000-0000-0000-000000000000}"/>
  <bookViews>
    <workbookView xWindow="-100" yWindow="-100" windowWidth="21467" windowHeight="11443" xr2:uid="{5D034EA7-3D3A-427B-B7FD-10C583275478}"/>
  </bookViews>
  <sheets>
    <sheet name="勤務形態一覧表（自立生活援助）" sheetId="1" r:id="rId1"/>
    <sheet name="選択肢" sheetId="2"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'勤務形態一覧表（自立生活援助）'!$A$1:$AN$82</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 localSheetId="0">選択肢!#REF!</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 localSheetId="0">選択肢!#REF!</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6" i="1" l="1"/>
  <c r="AL50" i="1" s="1"/>
  <c r="AG46" i="1"/>
  <c r="AG50" i="1" s="1"/>
  <c r="AA46" i="1"/>
  <c r="AA50" i="1" s="1"/>
  <c r="U46" i="1"/>
  <c r="U50" i="1" s="1"/>
  <c r="O46" i="1"/>
  <c r="R49" i="1" s="1"/>
  <c r="I46" i="1"/>
  <c r="I50" i="1" s="1"/>
  <c r="E46" i="1"/>
  <c r="E50" i="1" s="1"/>
  <c r="C46" i="1"/>
  <c r="C50" i="1" s="1"/>
  <c r="I43" i="1"/>
  <c r="E43" i="1"/>
  <c r="C43" i="1"/>
  <c r="AJ39" i="1"/>
  <c r="AJ38" i="1"/>
  <c r="AJ31" i="1"/>
  <c r="AI31" i="1"/>
  <c r="AH31" i="1"/>
  <c r="AG31" i="1"/>
  <c r="AF31" i="1"/>
  <c r="AE31" i="1"/>
  <c r="AD31" i="1"/>
  <c r="AC31" i="1"/>
  <c r="AB31" i="1"/>
  <c r="AA31" i="1"/>
  <c r="Z31" i="1"/>
  <c r="Y31" i="1"/>
  <c r="X31" i="1"/>
  <c r="W31" i="1"/>
  <c r="V31" i="1"/>
  <c r="U31" i="1"/>
  <c r="T31" i="1"/>
  <c r="S31" i="1"/>
  <c r="R31" i="1"/>
  <c r="Q31" i="1"/>
  <c r="P31" i="1"/>
  <c r="O31" i="1"/>
  <c r="N31" i="1"/>
  <c r="M31" i="1"/>
  <c r="L31" i="1"/>
  <c r="AK31" i="1" s="1"/>
  <c r="AL31" i="1" s="1"/>
  <c r="K31" i="1"/>
  <c r="J31" i="1"/>
  <c r="I31" i="1"/>
  <c r="H31" i="1"/>
  <c r="G31" i="1"/>
  <c r="F31" i="1"/>
  <c r="AK30" i="1"/>
  <c r="AL30" i="1" s="1"/>
  <c r="AK29" i="1"/>
  <c r="AL29" i="1" s="1"/>
  <c r="AK28" i="1"/>
  <c r="AL28" i="1" s="1"/>
  <c r="AK27" i="1"/>
  <c r="AL27" i="1" s="1"/>
  <c r="AK26" i="1"/>
  <c r="AL26" i="1" s="1"/>
  <c r="AK25" i="1"/>
  <c r="AL25" i="1" s="1"/>
  <c r="AK24" i="1"/>
  <c r="AL24" i="1" s="1"/>
  <c r="AK23" i="1"/>
  <c r="AL23" i="1" s="1"/>
  <c r="AK22" i="1"/>
  <c r="AL22" i="1" s="1"/>
  <c r="AK21" i="1"/>
  <c r="AL21" i="1" s="1"/>
  <c r="AK20" i="1"/>
  <c r="AL20" i="1" s="1"/>
  <c r="AK19" i="1"/>
  <c r="AL19" i="1" s="1"/>
  <c r="AK18" i="1"/>
  <c r="AL18" i="1" s="1"/>
  <c r="AK17" i="1"/>
  <c r="AL17" i="1" s="1"/>
  <c r="AK16" i="1"/>
  <c r="AL16" i="1" s="1"/>
  <c r="AK15" i="1"/>
  <c r="AL15" i="1" s="1"/>
  <c r="AK14" i="1"/>
  <c r="AL14" i="1" s="1"/>
  <c r="AK13" i="1"/>
  <c r="AL13" i="1" s="1"/>
  <c r="AK12" i="1"/>
  <c r="AL12" i="1" s="1"/>
  <c r="AK11" i="1"/>
  <c r="AL11" i="1" s="1"/>
  <c r="AJ10" i="1"/>
  <c r="AI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H10" i="1" s="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AA49" i="1" l="1"/>
  <c r="AD49" i="1"/>
  <c r="U48" i="1"/>
  <c r="X48" i="1"/>
  <c r="AA48" i="1"/>
  <c r="AD48" i="1"/>
  <c r="AG48" i="1"/>
  <c r="AJ48" i="1"/>
  <c r="U49" i="1"/>
  <c r="X49" i="1"/>
  <c r="AG49" i="1"/>
  <c r="AJ49" i="1"/>
  <c r="AM49" i="1"/>
  <c r="C49" i="1"/>
  <c r="D49" i="1"/>
  <c r="E49" i="1"/>
  <c r="F49" i="1"/>
  <c r="I49" i="1"/>
  <c r="L48" i="1"/>
  <c r="L49" i="1"/>
  <c r="AL48" i="1"/>
  <c r="AL49" i="1"/>
  <c r="AM48" i="1"/>
  <c r="C48" i="1"/>
  <c r="D48" i="1"/>
  <c r="E48" i="1"/>
  <c r="F48" i="1"/>
  <c r="I48" i="1"/>
  <c r="O48" i="1"/>
  <c r="O49" i="1"/>
  <c r="O50" i="1"/>
  <c r="R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3" authorId="0" shapeId="0" xr:uid="{64921B43-6195-4CEC-B2E6-633DD5D88EB0}">
      <text>
        <r>
          <rPr>
            <b/>
            <sz val="8"/>
            <color indexed="81"/>
            <rFont val="游ゴシック"/>
            <family val="3"/>
            <charset val="128"/>
            <scheme val="minor"/>
          </rPr>
          <t>変形労働時間制を採用していない場合は４週を選択
変形労働時間制を採用している場合は
１月単位（暦月）または１年単位（暦月）を選択</t>
        </r>
      </text>
    </comment>
    <comment ref="AK4" authorId="0" shapeId="0" xr:uid="{BB204A9E-AA47-43A3-9451-4BE64BBCF3F2}">
      <text>
        <r>
          <rPr>
            <b/>
            <sz val="8"/>
            <color indexed="81"/>
            <rFont val="游ゴシック"/>
            <family val="3"/>
            <charset val="128"/>
            <scheme val="minor"/>
          </rPr>
          <t>原則、提出先が障害福祉課の場合は予定、
福祉政策課の場合は実績を選択</t>
        </r>
      </text>
    </comment>
    <comment ref="D7" authorId="0" shapeId="0" xr:uid="{F0ED07AA-483B-414F-A9F4-F371D7FD4A03}">
      <text>
        <r>
          <rPr>
            <b/>
            <sz val="8"/>
            <color indexed="81"/>
            <rFont val="游ゴシック"/>
            <family val="3"/>
            <charset val="128"/>
            <scheme val="minor"/>
          </rPr>
          <t>所定労働時間の短縮措置などの
職員は【時短】と記載</t>
        </r>
      </text>
    </comment>
    <comment ref="AM7" authorId="0" shapeId="0" xr:uid="{7F858C7F-FF7D-4A6F-AFA7-ED98050601B9}">
      <text>
        <r>
          <rPr>
            <b/>
            <sz val="8"/>
            <color indexed="81"/>
            <rFont val="游ゴシック"/>
            <family val="3"/>
            <charset val="128"/>
            <scheme val="minor"/>
          </rPr>
          <t>兼務先の事業所名・サービス種別・職種を記載
例／B型とよはし・就労継続支援B型・生活支援員</t>
        </r>
      </text>
    </comment>
    <comment ref="AH8" authorId="0" shapeId="0" xr:uid="{3F9DF6E9-896E-4880-8F20-73AFF683C900}">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 ref="AL38" authorId="0" shapeId="0" xr:uid="{6BDFC5BB-FD0B-455C-9567-2EE8C99BA05C}">
      <text>
        <r>
          <rPr>
            <b/>
            <sz val="8"/>
            <color indexed="81"/>
            <rFont val="游ゴシック"/>
            <family val="3"/>
            <charset val="128"/>
            <scheme val="minor"/>
          </rPr>
          <t>参考様式20によって算出した平均利用者数を記載</t>
        </r>
      </text>
    </comment>
  </commentList>
</comments>
</file>

<file path=xl/sharedStrings.xml><?xml version="1.0" encoding="utf-8"?>
<sst xmlns="http://schemas.openxmlformats.org/spreadsheetml/2006/main" count="339" uniqueCount="166">
  <si>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</si>
  <si>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</si>
  <si>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自立生活援助</t>
    <rPh sb="0" eb="2">
      <t>ジリツ</t>
    </rPh>
    <rPh sb="2" eb="4">
      <t>セイカツ</t>
    </rPh>
    <rPh sb="4" eb="6">
      <t>エンジョ</t>
    </rPh>
    <phoneticPr fontId="4"/>
  </si>
  <si>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</si>
  <si>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</si>
  <si>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</si>
  <si>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</si>
  <si>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変形労働時間制１月単位（暦月）</t>
  </si>
  <si>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</si>
  <si>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</si>
  <si>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</si>
  <si>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</si>
  <si>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</si>
  <si>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</si>
  <si>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</si>
  <si>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</si>
  <si>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</si>
  <si>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</si>
  <si>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</si>
  <si>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</si>
  <si>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</si>
  <si>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</si>
  <si>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</si>
  <si>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</si>
  <si>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</si>
  <si>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</si>
  <si>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4"/>
  </si>
  <si>
    <t>管理者</t>
    <rPh sb="0" eb="3">
      <t>カンリシャ</t>
    </rPh>
    <phoneticPr fontId="14"/>
  </si>
  <si>
    <t>A</t>
  </si>
  <si>
    <t>サービス管理責任者</t>
    <rPh sb="4" eb="6">
      <t>カンリ</t>
    </rPh>
    <rPh sb="6" eb="9">
      <t>セキニンシャ</t>
    </rPh>
    <phoneticPr fontId="14"/>
  </si>
  <si>
    <t>B</t>
  </si>
  <si>
    <t>地域生活支援員</t>
    <rPh sb="0" eb="7">
      <t>チイキセイカツシエンイン</t>
    </rPh>
    <phoneticPr fontId="14"/>
  </si>
  <si>
    <t>C</t>
  </si>
  <si>
    <t>D</t>
  </si>
  <si>
    <t>合計</t>
    <rPh sb="0" eb="2">
      <t>ゴウケイ</t>
    </rPh>
    <phoneticPr fontId="4"/>
  </si>
  <si>
    <t>サービス提供時間</t>
    <rPh sb="4" eb="6">
      <t>テイキョウ</t>
    </rPh>
    <rPh sb="6" eb="8">
      <t>ジカン</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</si>
  <si>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</si>
  <si>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計</t>
    <rPh sb="0" eb="1">
      <t>ケイ</t>
    </rPh>
    <phoneticPr fontId="4"/>
  </si>
  <si>
    <t>平均利用者数</t>
    <rPh sb="0" eb="2">
      <t>ヘイキン</t>
    </rPh>
    <rPh sb="2" eb="6">
      <t>リヨウシャスウ</t>
    </rPh>
    <phoneticPr fontId="4"/>
  </si>
  <si>
    <t>利用者延べ数</t>
    <rPh sb="3" eb="4">
      <t>ノ</t>
    </rPh>
    <phoneticPr fontId="4"/>
  </si>
  <si>
    <t>開所日数</t>
    <rPh sb="0" eb="2">
      <t>カイショ</t>
    </rPh>
    <rPh sb="2" eb="4">
      <t>ニッスウ</t>
    </rPh>
    <phoneticPr fontId="15"/>
  </si>
  <si>
    <t>＜人員に関する基準＞</t>
    <rPh sb="1" eb="3">
      <t>ジンイン</t>
    </rPh>
    <rPh sb="4" eb="5">
      <t>カン</t>
    </rPh>
    <rPh sb="7" eb="9">
      <t>キジュン</t>
    </rPh>
    <phoneticPr fontId="4"/>
  </si>
  <si>
    <t>区分</t>
    <rPh sb="0" eb="2">
      <t>クブン</t>
    </rPh>
    <phoneticPr fontId="15"/>
  </si>
  <si>
    <t>サービス管理責任者
（常勤の場合）</t>
    <rPh sb="4" eb="6">
      <t>カンリ</t>
    </rPh>
    <rPh sb="6" eb="9">
      <t>セキニンシャ</t>
    </rPh>
    <rPh sb="11" eb="13">
      <t>ジョウキン</t>
    </rPh>
    <rPh sb="14" eb="16">
      <t>バアイ</t>
    </rPh>
    <phoneticPr fontId="14"/>
  </si>
  <si>
    <t>サービス管理責任者
（常勤以外の場合）</t>
    <rPh sb="4" eb="6">
      <t>カンリ</t>
    </rPh>
    <rPh sb="6" eb="8">
      <t>セキニン</t>
    </rPh>
    <rPh sb="8" eb="9">
      <t>シャ</t>
    </rPh>
    <rPh sb="11" eb="13">
      <t>ジョウキン</t>
    </rPh>
    <rPh sb="13" eb="15">
      <t>イガイ</t>
    </rPh>
    <rPh sb="16" eb="18">
      <t>バアイ</t>
    </rPh>
    <phoneticPr fontId="14"/>
  </si>
  <si>
    <t>地域生活支援員の数の標準</t>
    <rPh sb="0" eb="7">
      <t>チイキセイカツシエンイン</t>
    </rPh>
    <rPh sb="8" eb="9">
      <t>カズ</t>
    </rPh>
    <rPh sb="10" eb="12">
      <t>ヒョウジュン</t>
    </rPh>
    <phoneticPr fontId="14"/>
  </si>
  <si>
    <t>必要な配置数</t>
    <rPh sb="0" eb="2">
      <t>ヒツヨウ</t>
    </rPh>
    <rPh sb="3" eb="6">
      <t>ハイチスウ</t>
    </rPh>
    <phoneticPr fontId="15"/>
  </si>
  <si>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</si>
  <si>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15"/>
  </si>
  <si>
    <t>兼務</t>
    <rPh sb="0" eb="2">
      <t>ケンム</t>
    </rPh>
    <phoneticPr fontId="15"/>
  </si>
  <si>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</si>
  <si>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</si>
  <si>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</si>
  <si>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</si>
  <si>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</si>
  <si>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</si>
  <si>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</si>
  <si>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</si>
  <si>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</si>
  <si>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</si>
  <si>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</si>
  <si>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</si>
  <si>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</si>
  <si>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</si>
  <si>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</si>
  <si>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</si>
  <si>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</si>
  <si>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</si>
  <si>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</si>
  <si>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</si>
  <si>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</si>
  <si>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</si>
  <si>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</si>
  <si>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</si>
  <si>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</si>
  <si>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</si>
  <si>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</si>
  <si>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</si>
  <si>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</si>
  <si>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</si>
  <si>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</si>
  <si>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</si>
  <si>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</si>
  <si>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</si>
  <si>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</si>
  <si>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</si>
  <si>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</si>
  <si>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4"/>
  </si>
  <si>
    <t>職種①</t>
    <rPh sb="0" eb="2">
      <t>ショクシュ</t>
    </rPh>
    <phoneticPr fontId="14"/>
  </si>
  <si>
    <t>職種②</t>
    <rPh sb="0" eb="2">
      <t>ショクシュ</t>
    </rPh>
    <phoneticPr fontId="14"/>
  </si>
  <si>
    <t>職種③</t>
    <rPh sb="0" eb="2">
      <t>ショクシュ</t>
    </rPh>
    <phoneticPr fontId="14"/>
  </si>
  <si>
    <t>職種④</t>
    <rPh sb="0" eb="2">
      <t>ショクシュ</t>
    </rPh>
    <phoneticPr fontId="14"/>
  </si>
  <si>
    <t>職種⑤</t>
    <rPh sb="0" eb="2">
      <t>ショクシュ</t>
    </rPh>
    <phoneticPr fontId="14"/>
  </si>
  <si>
    <t>職種⑥</t>
    <rPh sb="0" eb="2">
      <t>ショクシュ</t>
    </rPh>
    <phoneticPr fontId="14"/>
  </si>
  <si>
    <t>職種⑦</t>
    <rPh sb="0" eb="2">
      <t>ショクシュ</t>
    </rPh>
    <phoneticPr fontId="14"/>
  </si>
  <si>
    <t>職種⑧</t>
    <rPh sb="0" eb="2">
      <t>ショクシュ</t>
    </rPh>
    <phoneticPr fontId="14"/>
  </si>
  <si>
    <t>職種⑨</t>
    <phoneticPr fontId="14"/>
  </si>
  <si>
    <t>職種⑩</t>
    <phoneticPr fontId="14"/>
  </si>
  <si>
    <t>居宅介護</t>
    <phoneticPr fontId="4"/>
  </si>
  <si>
    <t>サービス提供責任者</t>
    <rPh sb="4" eb="6">
      <t>テイキョウ</t>
    </rPh>
    <rPh sb="6" eb="9">
      <t>セキニンシャ</t>
    </rPh>
    <phoneticPr fontId="14"/>
  </si>
  <si>
    <t>従業者</t>
    <rPh sb="0" eb="3">
      <t>ジュウギョウシャ</t>
    </rPh>
    <phoneticPr fontId="14"/>
  </si>
  <si>
    <t>重度訪問介護</t>
    <rPh sb="0" eb="2">
      <t>ジュウド</t>
    </rPh>
    <rPh sb="2" eb="4">
      <t>ホウモン</t>
    </rPh>
    <rPh sb="4" eb="6">
      <t>カイゴ</t>
    </rPh>
    <phoneticPr fontId="14"/>
  </si>
  <si>
    <t>同行援護</t>
    <rPh sb="0" eb="2">
      <t>ドウコウ</t>
    </rPh>
    <rPh sb="2" eb="4">
      <t>エンゴ</t>
    </rPh>
    <phoneticPr fontId="14"/>
  </si>
  <si>
    <t>行動援護</t>
    <rPh sb="0" eb="4">
      <t>コウドウエンゴ</t>
    </rPh>
    <phoneticPr fontId="14"/>
  </si>
  <si>
    <t>療養介護</t>
    <rPh sb="0" eb="2">
      <t>リョウヨウ</t>
    </rPh>
    <rPh sb="2" eb="4">
      <t>カイゴ</t>
    </rPh>
    <phoneticPr fontId="4"/>
  </si>
  <si>
    <t>医師</t>
    <rPh sb="0" eb="2">
      <t>イシ</t>
    </rPh>
    <phoneticPr fontId="14"/>
  </si>
  <si>
    <t>看護職員</t>
    <rPh sb="0" eb="4">
      <t>カンゴショクイン</t>
    </rPh>
    <phoneticPr fontId="14"/>
  </si>
  <si>
    <t>生活支援員</t>
    <rPh sb="0" eb="5">
      <t>セイカツシエンイン</t>
    </rPh>
    <phoneticPr fontId="14"/>
  </si>
  <si>
    <t>生活介護</t>
    <rPh sb="0" eb="2">
      <t>セイカツ</t>
    </rPh>
    <rPh sb="2" eb="4">
      <t>カイゴ</t>
    </rPh>
    <phoneticPr fontId="4"/>
  </si>
  <si>
    <t>理学療法士</t>
    <rPh sb="0" eb="5">
      <t>リガクリョウホウシ</t>
    </rPh>
    <phoneticPr fontId="14"/>
  </si>
  <si>
    <t>作業療法士</t>
    <rPh sb="0" eb="5">
      <t>サギョウリョウホウシ</t>
    </rPh>
    <phoneticPr fontId="14"/>
  </si>
  <si>
    <t>言語聴覚士</t>
    <rPh sb="0" eb="2">
      <t>ゲンゴ</t>
    </rPh>
    <rPh sb="2" eb="5">
      <t>チョウカクシ</t>
    </rPh>
    <phoneticPr fontId="14"/>
  </si>
  <si>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</si>
  <si>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</si>
  <si>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</si>
  <si>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</si>
  <si>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</si>
  <si>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14"/>
  </si>
  <si>
    <t>夜間支援従事者</t>
    <rPh sb="0" eb="7">
      <t>ヤカンシエンジュウジシャ</t>
    </rPh>
    <phoneticPr fontId="14"/>
  </si>
  <si>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</si>
  <si>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</si>
  <si>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</si>
  <si>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就労支援員</t>
    <rPh sb="0" eb="2">
      <t>シュウロウ</t>
    </rPh>
    <rPh sb="2" eb="5">
      <t>シエンイン</t>
    </rPh>
    <phoneticPr fontId="14"/>
  </si>
  <si>
    <t>職業指導員</t>
    <rPh sb="0" eb="2">
      <t>ショクギョウ</t>
    </rPh>
    <rPh sb="2" eb="4">
      <t>シドウ</t>
    </rPh>
    <rPh sb="4" eb="5">
      <t>イン</t>
    </rPh>
    <phoneticPr fontId="14"/>
  </si>
  <si>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</si>
  <si>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</si>
  <si>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14"/>
  </si>
  <si>
    <t>就労選択支援</t>
    <rPh sb="0" eb="2">
      <t>シュウロウ</t>
    </rPh>
    <rPh sb="2" eb="4">
      <t>センタク</t>
    </rPh>
    <rPh sb="4" eb="6">
      <t>シエン</t>
    </rPh>
    <phoneticPr fontId="14"/>
  </si>
  <si>
    <t>就労選択支援員</t>
    <rPh sb="0" eb="2">
      <t>シュウロウ</t>
    </rPh>
    <rPh sb="2" eb="4">
      <t>センタク</t>
    </rPh>
    <rPh sb="4" eb="7">
      <t>シエンイン</t>
    </rPh>
    <phoneticPr fontId="14"/>
  </si>
  <si>
    <t>就労移行支援</t>
    <rPh sb="0" eb="2">
      <t>シュウロウ</t>
    </rPh>
    <rPh sb="2" eb="4">
      <t>イコウ</t>
    </rPh>
    <rPh sb="4" eb="6">
      <t>シエン</t>
    </rPh>
    <phoneticPr fontId="4"/>
  </si>
  <si>
    <t>就労支援員</t>
    <rPh sb="0" eb="5">
      <t>シュウロウシエンイン</t>
    </rPh>
    <phoneticPr fontId="14"/>
  </si>
  <si>
    <t>職業指導員</t>
    <rPh sb="0" eb="4">
      <t>ショクギョウシドウ</t>
    </rPh>
    <rPh sb="4" eb="5">
      <t>イン</t>
    </rPh>
    <phoneticPr fontId="14"/>
  </si>
  <si>
    <t>生活支援員</t>
    <rPh sb="0" eb="2">
      <t>セイカツ</t>
    </rPh>
    <rPh sb="2" eb="5">
      <t>シエンイン</t>
    </rPh>
    <phoneticPr fontId="14"/>
  </si>
  <si>
    <t>職業指導員（施設外）</t>
    <rPh sb="0" eb="4">
      <t>ショクギョウシドウ</t>
    </rPh>
    <rPh sb="4" eb="5">
      <t>イン</t>
    </rPh>
    <rPh sb="6" eb="8">
      <t>シセツ</t>
    </rPh>
    <rPh sb="8" eb="9">
      <t>ガイ</t>
    </rPh>
    <phoneticPr fontId="14"/>
  </si>
  <si>
    <t>生活支援員（施設外）</t>
    <rPh sb="0" eb="2">
      <t>セイカツ</t>
    </rPh>
    <rPh sb="2" eb="5">
      <t>シエンイン</t>
    </rPh>
    <rPh sb="6" eb="9">
      <t>シセツガイ</t>
    </rPh>
    <phoneticPr fontId="14"/>
  </si>
  <si>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</si>
  <si>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</si>
  <si>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</si>
  <si>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</si>
  <si>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相談支援専門員</t>
    <rPh sb="0" eb="7">
      <t>ソウダンシエンセンモンイン</t>
    </rPh>
    <phoneticPr fontId="14"/>
  </si>
  <si>
    <t>相談支援員</t>
    <rPh sb="0" eb="2">
      <t>ソウダン</t>
    </rPh>
    <rPh sb="2" eb="5">
      <t>シエンイン</t>
    </rPh>
    <phoneticPr fontId="14"/>
  </si>
  <si>
    <t>就労定着支援</t>
    <rPh sb="0" eb="2">
      <t>シュウロウ</t>
    </rPh>
    <rPh sb="2" eb="4">
      <t>テイチャク</t>
    </rPh>
    <rPh sb="4" eb="6">
      <t>シエン</t>
    </rPh>
    <phoneticPr fontId="4"/>
  </si>
  <si>
    <t>就労定着支援員</t>
    <rPh sb="0" eb="2">
      <t>シュウロウ</t>
    </rPh>
    <rPh sb="2" eb="7">
      <t>テイチャクシエンイン</t>
    </rPh>
    <phoneticPr fontId="14"/>
  </si>
  <si>
    <t>児童発達支援</t>
    <phoneticPr fontId="9"/>
  </si>
  <si>
    <t>児童発達支援管理責任者</t>
    <rPh sb="0" eb="2">
      <t>ジドウ</t>
    </rPh>
    <rPh sb="2" eb="6">
      <t>ハッタツシエン</t>
    </rPh>
    <rPh sb="6" eb="8">
      <t>カンリ</t>
    </rPh>
    <rPh sb="8" eb="11">
      <t>セキニンシャ</t>
    </rPh>
    <phoneticPr fontId="14"/>
  </si>
  <si>
    <t>児童指導員</t>
    <rPh sb="0" eb="2">
      <t>ジドウ</t>
    </rPh>
    <rPh sb="2" eb="5">
      <t>シドウイン</t>
    </rPh>
    <phoneticPr fontId="14"/>
  </si>
  <si>
    <t>保育士</t>
    <rPh sb="0" eb="3">
      <t>ホイクシ</t>
    </rPh>
    <phoneticPr fontId="14"/>
  </si>
  <si>
    <t>機能訓練担当職員</t>
    <rPh sb="0" eb="4">
      <t>キノウクンレン</t>
    </rPh>
    <rPh sb="4" eb="6">
      <t>タントウ</t>
    </rPh>
    <rPh sb="6" eb="8">
      <t>ショクイン</t>
    </rPh>
    <phoneticPr fontId="14"/>
  </si>
  <si>
    <t>その他職員</t>
    <rPh sb="2" eb="3">
      <t>タ</t>
    </rPh>
    <rPh sb="3" eb="5">
      <t>ショクイン</t>
    </rPh>
    <phoneticPr fontId="14"/>
  </si>
  <si>
    <t>放課後等デイサービス</t>
    <rPh sb="0" eb="4">
      <t>ホウカゴトウ</t>
    </rPh>
    <phoneticPr fontId="9"/>
  </si>
  <si>
    <t>児童発達支援・放課後等デイサービス</t>
    <rPh sb="0" eb="2">
      <t>ジドウ</t>
    </rPh>
    <rPh sb="2" eb="4">
      <t>ハッタツ</t>
    </rPh>
    <rPh sb="4" eb="6">
      <t>シエン</t>
    </rPh>
    <rPh sb="7" eb="11">
      <t>ホウカゴトウ</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</si>
  <si>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4"/>
  </si>
  <si>
    <t>嘱託医</t>
    <rPh sb="0" eb="2">
      <t>ショクタク</t>
    </rPh>
    <phoneticPr fontId="14"/>
  </si>
  <si>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4"/>
  </si>
  <si>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4"/>
  </si>
  <si>
    <t>児童発達支援・児童発達支援センターであるもの</t>
    <rPh sb="0" eb="6">
      <t>ジドウハッタツシエン</t>
    </rPh>
    <rPh sb="7" eb="11">
      <t>ジドウハッタツ</t>
    </rPh>
    <rPh sb="11" eb="13">
      <t>シエン</t>
    </rPh>
    <phoneticPr fontId="14"/>
  </si>
  <si>
    <t>栄養士</t>
    <rPh sb="0" eb="3">
      <t>エイヨウシ</t>
    </rPh>
    <phoneticPr fontId="14"/>
  </si>
  <si>
    <t>調理員</t>
    <rPh sb="0" eb="3">
      <t>チョウリイン</t>
    </rPh>
    <phoneticPr fontId="14"/>
  </si>
  <si>
    <t>保育所等訪問支援</t>
    <rPh sb="0" eb="3">
      <t>ホイクショ</t>
    </rPh>
    <rPh sb="3" eb="4">
      <t>トウ</t>
    </rPh>
    <rPh sb="4" eb="6">
      <t>ホウモン</t>
    </rPh>
    <rPh sb="6" eb="8">
      <t>シエン</t>
    </rPh>
    <phoneticPr fontId="9"/>
  </si>
  <si>
    <t>訪問支援員</t>
    <rPh sb="0" eb="2">
      <t>ホウモン</t>
    </rPh>
    <rPh sb="2" eb="5">
      <t>シエンイン</t>
    </rPh>
    <phoneticPr fontId="14"/>
  </si>
  <si>
    <t>居宅訪問型児童発達支援</t>
    <rPh sb="0" eb="2">
      <t>キョタク</t>
    </rPh>
    <rPh sb="2" eb="4">
      <t>ホウモン</t>
    </rPh>
    <rPh sb="4" eb="5">
      <t>ガタ</t>
    </rPh>
    <rPh sb="5" eb="7">
      <t>ジドウ</t>
    </rPh>
    <rPh sb="7" eb="9">
      <t>ハッタツ</t>
    </rPh>
    <rPh sb="9" eb="11">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</si>
  <si>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</si>
  <si>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4"/>
  </si>
  <si>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</si>
  <si>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4"/>
  </si>
  <si>
    <t>職業指導員</t>
    <rPh sb="0" eb="5">
      <t>ショクギョウシドウイン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</si>
</sst>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25">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6"/>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0" fontId="11" fillId="0" borderId="0">
      <alignment vertical="center"/>
    </xf>
  </cellStyleXfs>
  <cellXfs count="89">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5" borderId="1" xfId="0" applyFont="1" applyFill="1" applyBorder="1">
      <alignment vertical="center"/>
    </xf>
    <xf numFmtId="0" fontId="12" fillId="0" borderId="0" xfId="1" applyFont="1" applyAlignment="1">
      <alignment horizontal="center" vertical="center"/>
    </xf>
    <xf numFmtId="176" fontId="12" fillId="0" borderId="1" xfId="1" applyNumberFormat="1" applyFont="1" applyBorder="1">
      <alignment vertical="center"/>
    </xf>
    <xf numFmtId="177" fontId="12" fillId="0" borderId="1" xfId="1" applyNumberFormat="1" applyFont="1" applyBorder="1">
      <alignment vertical="center"/>
    </xf>
    <xf numFmtId="0" fontId="7" fillId="0" borderId="1" xfId="1" applyFont="1" applyBorder="1">
      <alignment vertical="center"/>
    </xf>
    <xf numFmtId="0" fontId="12" fillId="2" borderId="1" xfId="1" applyFont="1" applyFill="1" applyBorder="1" applyAlignment="1">
      <alignment horizontal="left" vertical="center" shrinkToFit="1"/>
    </xf>
    <xf numFmtId="0" fontId="12" fillId="2" borderId="4" xfId="1" applyFont="1" applyFill="1" applyBorder="1" applyAlignment="1">
      <alignment horizontal="center" vertical="center" shrinkToFit="1"/>
    </xf>
    <xf numFmtId="0" fontId="12" fillId="4" borderId="1" xfId="1" applyFont="1" applyFill="1" applyBorder="1" applyAlignment="1">
      <alignment vertical="center" shrinkToFit="1"/>
    </xf>
    <xf numFmtId="0" fontId="12" fillId="4" borderId="4" xfId="1" applyFont="1" applyFill="1" applyBorder="1" applyAlignment="1">
      <alignment vertical="center" shrinkToFit="1"/>
    </xf>
    <xf numFmtId="0" fontId="12" fillId="3" borderId="1" xfId="1" applyFont="1" applyFill="1" applyBorder="1" applyAlignment="1">
      <alignment horizontal="right" vertical="center" shrinkToFit="1"/>
    </xf>
    <xf numFmtId="0" fontId="12" fillId="0" borderId="5" xfId="1" applyFont="1" applyBorder="1" applyAlignment="1">
      <alignment horizontal="right" vertical="center" shrinkToFit="1"/>
    </xf>
    <xf numFmtId="178" fontId="12" fillId="0" borderId="1" xfId="1" applyNumberFormat="1" applyFont="1" applyBorder="1" applyAlignment="1">
      <alignment horizontal="right" vertical="center" shrinkToFit="1"/>
    </xf>
    <xf numFmtId="0" fontId="12" fillId="0" borderId="1" xfId="1" applyFont="1" applyBorder="1" applyAlignment="1">
      <alignment horizontal="right" vertical="center" shrinkToFit="1"/>
    </xf>
    <xf numFmtId="0" fontId="12" fillId="3" borderId="9" xfId="1" applyFont="1" applyFill="1" applyBorder="1" applyAlignment="1">
      <alignment horizontal="right" vertical="center" shrinkToFit="1"/>
    </xf>
    <xf numFmtId="0" fontId="12" fillId="0" borderId="10" xfId="1" applyFont="1" applyBorder="1" applyAlignment="1">
      <alignment horizontal="right" vertical="center" shrinkToFit="1"/>
    </xf>
    <xf numFmtId="0" fontId="12" fillId="0" borderId="0" xfId="1" applyFont="1">
      <alignment vertical="center"/>
    </xf>
    <xf numFmtId="179" fontId="12" fillId="0" borderId="1" xfId="1" applyNumberFormat="1" applyFont="1" applyBorder="1" applyAlignment="1">
      <alignment horizontal="center" vertical="center"/>
    </xf>
    <xf numFmtId="0" fontId="12" fillId="0" borderId="1" xfId="1" applyFont="1" applyBorder="1" applyAlignment="1">
      <alignment horizontal="center" vertical="center" wrapText="1"/>
    </xf>
    <xf numFmtId="0" fontId="12" fillId="3" borderId="1" xfId="1" applyFont="1" applyFill="1" applyBorder="1" applyAlignment="1">
      <alignment horizontal="right" vertical="center"/>
    </xf>
    <xf numFmtId="0" fontId="12" fillId="0" borderId="0" xfId="1" applyFont="1" applyAlignment="1">
      <alignment horizontal="left" vertical="center"/>
    </xf>
    <xf numFmtId="0" fontId="16" fillId="0" borderId="0" xfId="1" applyFont="1">
      <alignment vertical="center"/>
    </xf>
    <xf numFmtId="0" fontId="12" fillId="0" borderId="4" xfId="2" applyFont="1" applyBorder="1" applyAlignment="1">
      <alignment horizontal="center" vertical="center"/>
    </xf>
    <xf numFmtId="0" fontId="12" fillId="0" borderId="1" xfId="2" applyFont="1" applyBorder="1" applyAlignment="1">
      <alignment horizontal="center" vertical="center"/>
    </xf>
    <xf numFmtId="0" fontId="12" fillId="0" borderId="1" xfId="1" applyFont="1" applyBorder="1" applyAlignment="1">
      <alignment horizontal="center" vertical="center"/>
    </xf>
    <xf numFmtId="0" fontId="17" fillId="0" borderId="0" xfId="2" applyFont="1" applyAlignment="1">
      <alignment horizontal="center" vertical="center"/>
    </xf>
    <xf numFmtId="0" fontId="7" fillId="0" borderId="0" xfId="2" applyFont="1" applyAlignment="1">
      <alignment horizontal="center" vertical="center"/>
    </xf>
    <xf numFmtId="0" fontId="18" fillId="0" borderId="0" xfId="1" applyFont="1" applyAlignment="1">
      <alignment horizontal="center" vertical="center"/>
    </xf>
    <xf numFmtId="0" fontId="18" fillId="0" borderId="0" xfId="2" applyFont="1" applyAlignment="1">
      <alignment horizontal="center" vertical="center"/>
    </xf>
    <xf numFmtId="0" fontId="18" fillId="0" borderId="0" xfId="1" applyFont="1">
      <alignment vertical="center"/>
    </xf>
    <xf numFmtId="0" fontId="17" fillId="0" borderId="0" xfId="1" applyFont="1">
      <alignment vertical="center"/>
    </xf>
    <xf numFmtId="0" fontId="17" fillId="0" borderId="0" xfId="1" applyFont="1" applyAlignment="1">
      <alignment horizontal="center" vertical="center"/>
    </xf>
    <xf numFmtId="0" fontId="12" fillId="0" borderId="0" xfId="1" applyFont="1" applyAlignment="1">
      <alignment vertical="center" textRotation="255" shrinkToFit="1"/>
    </xf>
    <xf numFmtId="0" fontId="12" fillId="0" borderId="1" xfId="1" applyFont="1" applyBorder="1" applyAlignment="1">
      <alignment vertical="center" textRotation="255" shrinkToFit="1"/>
    </xf>
    <xf numFmtId="0" fontId="0" fillId="0" borderId="0" xfId="0" applyAlignment="1">
      <alignment vertical="center" shrinkToFit="1"/>
    </xf>
    <xf numFmtId="0" fontId="24" fillId="0" borderId="0" xfId="0" applyFont="1" applyAlignment="1">
      <alignment vertical="center" shrinkToFit="1"/>
    </xf>
    <xf numFmtId="0" fontId="24" fillId="0" borderId="0" xfId="0" applyFont="1">
      <alignment vertical="center"/>
    </xf>
    <xf numFmtId="0" fontId="12" fillId="0" borderId="1" xfId="1" applyFont="1" applyBorder="1">
      <alignment vertical="center"/>
    </xf>
    <xf numFmtId="0" fontId="12" fillId="0" borderId="4"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1" xfId="1" applyFont="1" applyBorder="1" applyAlignment="1">
      <alignment horizontal="center" vertical="center"/>
    </xf>
    <xf numFmtId="1" fontId="12" fillId="0" borderId="4" xfId="2" applyNumberFormat="1" applyFont="1" applyBorder="1" applyAlignment="1">
      <alignment horizontal="center" vertical="center" wrapText="1"/>
    </xf>
    <xf numFmtId="1" fontId="12" fillId="0" borderId="8" xfId="2" applyNumberFormat="1" applyFont="1" applyBorder="1" applyAlignment="1">
      <alignment horizontal="center" vertical="center" wrapText="1"/>
    </xf>
    <xf numFmtId="1" fontId="12" fillId="0" borderId="5" xfId="2" applyNumberFormat="1" applyFont="1" applyBorder="1" applyAlignment="1">
      <alignment horizontal="center" vertical="center" wrapText="1"/>
    </xf>
    <xf numFmtId="0" fontId="12" fillId="0" borderId="4" xfId="2" applyFont="1" applyBorder="1" applyAlignment="1">
      <alignment horizontal="center" vertical="center"/>
    </xf>
    <xf numFmtId="0" fontId="12" fillId="0" borderId="8" xfId="2" applyFont="1" applyBorder="1" applyAlignment="1">
      <alignment horizontal="center" vertical="center"/>
    </xf>
    <xf numFmtId="0" fontId="12" fillId="0" borderId="5" xfId="2" applyFont="1" applyBorder="1" applyAlignment="1">
      <alignment horizontal="center" vertical="center"/>
    </xf>
    <xf numFmtId="0" fontId="12" fillId="0" borderId="1" xfId="2" applyFont="1" applyBorder="1" applyAlignment="1">
      <alignment horizontal="center" vertical="center" wrapText="1"/>
    </xf>
    <xf numFmtId="0" fontId="12" fillId="0" borderId="1" xfId="2" applyFont="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horizontal="right" vertical="center"/>
    </xf>
    <xf numFmtId="0" fontId="12" fillId="3" borderId="1" xfId="1" applyFont="1" applyFill="1" applyBorder="1" applyAlignment="1">
      <alignment horizontal="right" vertical="center"/>
    </xf>
    <xf numFmtId="178" fontId="12" fillId="0" borderId="11" xfId="1" applyNumberFormat="1" applyFont="1" applyBorder="1">
      <alignment vertical="center"/>
    </xf>
    <xf numFmtId="178" fontId="12" fillId="0" borderId="9" xfId="1" applyNumberFormat="1" applyFont="1" applyBorder="1">
      <alignment vertical="center"/>
    </xf>
    <xf numFmtId="0" fontId="12" fillId="0" borderId="1" xfId="1" applyFont="1" applyBorder="1" applyAlignment="1">
      <alignment horizontal="left" vertical="center"/>
    </xf>
    <xf numFmtId="179" fontId="12" fillId="0" borderId="1" xfId="1" applyNumberFormat="1" applyFont="1" applyBorder="1" applyAlignment="1">
      <alignment horizontal="center" vertical="center"/>
    </xf>
    <xf numFmtId="0" fontId="7" fillId="4" borderId="1" xfId="1" applyFont="1" applyFill="1" applyBorder="1" applyAlignment="1">
      <alignment vertical="center" shrinkToFit="1"/>
    </xf>
    <xf numFmtId="0" fontId="12" fillId="0" borderId="4" xfId="1" applyFont="1" applyBorder="1" applyAlignment="1">
      <alignment horizontal="center" vertical="center"/>
    </xf>
    <xf numFmtId="0" fontId="12" fillId="0" borderId="8" xfId="1" applyFont="1" applyBorder="1" applyAlignment="1">
      <alignment horizontal="center" vertical="center"/>
    </xf>
    <xf numFmtId="0" fontId="7" fillId="0" borderId="1" xfId="1" applyFont="1" applyBorder="1">
      <alignment vertical="center"/>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xf>
    <xf numFmtId="0" fontId="11" fillId="5" borderId="1" xfId="0" applyFont="1" applyFill="1" applyBorder="1">
      <alignment vertical="center"/>
    </xf>
    <xf numFmtId="0" fontId="12" fillId="0" borderId="3" xfId="1" applyFont="1" applyBorder="1" applyAlignment="1">
      <alignment horizontal="center" vertical="center"/>
    </xf>
    <xf numFmtId="0" fontId="12" fillId="0" borderId="6" xfId="1" applyFont="1" applyBorder="1" applyAlignment="1">
      <alignment horizontal="center" vertical="center"/>
    </xf>
    <xf numFmtId="0" fontId="12" fillId="0" borderId="3"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49" fontId="12" fillId="0" borderId="1" xfId="1" applyNumberFormat="1" applyFont="1" applyBorder="1" applyAlignment="1">
      <alignment horizontal="center" vertical="center"/>
    </xf>
    <xf numFmtId="0" fontId="12" fillId="0" borderId="5" xfId="1" applyFont="1" applyBorder="1" applyAlignment="1">
      <alignment horizontal="center" vertical="center" wrapText="1"/>
    </xf>
    <xf numFmtId="0" fontId="7" fillId="2" borderId="1" xfId="1" applyFont="1" applyFill="1" applyBorder="1" applyAlignment="1">
      <alignment horizontal="center" vertical="center" wrapTex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shrinkToFit="1"/>
    </xf>
  </cellXfs>
  <cellStyles count="3">
    <cellStyle name="標準" xfId="0" builtinId="0"/>
    <cellStyle name="標準 2" xfId="2" xr:uid="{9C026998-5161-43FB-A839-AC03A2F3BF18}"/>
    <cellStyle name="標準_③-２加算様式（就労）" xfId="1" xr:uid="{C1C9A2FE-26C9-4602-8B1D-946DCFE29C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23444</xdr:colOff>
      <xdr:row>37</xdr:row>
      <xdr:rowOff>78154</xdr:rowOff>
    </xdr:from>
    <xdr:to>
      <xdr:col>36</xdr:col>
      <xdr:colOff>501748</xdr:colOff>
      <xdr:row>38</xdr:row>
      <xdr:rowOff>183662</xdr:rowOff>
    </xdr:to>
    <xdr:sp macro="" textlink="">
      <xdr:nvSpPr>
        <xdr:cNvPr id="2" name="テキスト ボックス 1">
          <a:extLst>
            <a:ext uri="{FF2B5EF4-FFF2-40B4-BE49-F238E27FC236}">
              <a16:creationId xmlns:a16="http://schemas.microsoft.com/office/drawing/2014/main" id="{9F407E3A-7480-4283-82D0-C53253797E4E}"/>
            </a:ext>
          </a:extLst>
        </xdr:cNvPr>
        <xdr:cNvSpPr txBox="1"/>
      </xdr:nvSpPr>
      <xdr:spPr>
        <a:xfrm>
          <a:off x="1859278" y="8223348"/>
          <a:ext cx="7983418" cy="330591"/>
        </a:xfrm>
        <a:prstGeom prst="rect">
          <a:avLst/>
        </a:prstGeom>
        <a:solidFill>
          <a:srgbClr val="CCFFCC"/>
        </a:solidFill>
        <a:ln w="12700" cmpd="sng">
          <a:solidFill>
            <a:srgbClr val="21734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ea"/>
              <a:ea typeface="+mn-ea"/>
              <a:cs typeface="+mn-cs"/>
            </a:rPr>
            <a:t>記入不要　</a:t>
          </a:r>
          <a:r>
            <a:rPr kumimoji="1" lang="ja-JP" altLang="en-US" sz="900" b="1" kern="1200">
              <a:solidFill>
                <a:schemeClr val="dk1"/>
              </a:solidFill>
              <a:effectLst/>
              <a:latin typeface="+mn-ea"/>
              <a:ea typeface="+mn-ea"/>
              <a:cs typeface="+mn-cs"/>
            </a:rPr>
            <a:t>参考様式</a:t>
          </a:r>
          <a:r>
            <a:rPr kumimoji="1" lang="en-US" altLang="ja-JP" sz="900" b="1" kern="1200">
              <a:solidFill>
                <a:schemeClr val="dk1"/>
              </a:solidFill>
              <a:effectLst/>
              <a:latin typeface="+mn-ea"/>
              <a:ea typeface="+mn-ea"/>
              <a:cs typeface="+mn-cs"/>
            </a:rPr>
            <a:t>20</a:t>
          </a:r>
          <a:r>
            <a:rPr kumimoji="1" lang="ja-JP" altLang="en-US" sz="900" b="1" kern="1200">
              <a:solidFill>
                <a:schemeClr val="dk1"/>
              </a:solidFill>
              <a:effectLst/>
              <a:latin typeface="+mn-ea"/>
              <a:ea typeface="+mn-ea"/>
              <a:cs typeface="+mn-cs"/>
            </a:rPr>
            <a:t>を用いること</a:t>
          </a:r>
          <a:endParaRPr kumimoji="1" lang="en-US" altLang="ja-JP" sz="900" b="1" kern="1200">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153CC-8C58-42CB-9D51-781C5B9829D8}">
  <dimension ref="A1:AQ82"/>
  <sheetViews>
    <sheetView showGridLines="0" tabSelected="1" view="pageBreakPreview" zoomScale="90" zoomScaleNormal="100" zoomScaleSheetLayoutView="90" workbookViewId="0"/>
  </sheetViews>
  <sheetFormatPr defaultColWidth="8.26953125" defaultRowHeight="21.05" customHeight="1"/>
  <cols>
    <col min="1" max="1" width="2.6328125" style="8" customWidth="1"/>
    <col min="2" max="2" width="14.453125" style="2" customWidth="1"/>
    <col min="3" max="3" width="6.6328125" style="8" customWidth="1"/>
    <col min="4" max="5" width="7.6328125" style="8" customWidth="1"/>
    <col min="6" max="36" width="2.6328125" style="8" customWidth="1"/>
    <col min="37" max="37" width="6.6328125" style="8" customWidth="1"/>
    <col min="38" max="39" width="7.6328125" style="8" customWidth="1"/>
    <col min="40" max="40" width="12.7265625" style="8" customWidth="1"/>
    <col min="41" max="16384" width="8.26953125" style="8"/>
  </cols>
  <sheetData>
    <row r="1" spans="1:40" ht="20.100000000000001"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5" t="s">
        <v>2</v>
      </c>
      <c r="AL1" s="85"/>
      <c r="AM1" s="85"/>
      <c r="AN1" s="85"/>
    </row>
    <row r="2" spans="1:40" ht="18" customHeight="1">
      <c r="A2" s="5"/>
      <c r="B2" s="9"/>
      <c r="C2" s="9"/>
      <c r="D2" s="9"/>
      <c r="E2" s="9"/>
      <c r="F2" s="9"/>
      <c r="G2" s="9"/>
      <c r="H2" s="9"/>
      <c r="I2" s="9"/>
      <c r="J2" s="9"/>
      <c r="K2" s="9"/>
      <c r="L2" s="9"/>
      <c r="M2" s="86">
        <v>2024</v>
      </c>
      <c r="N2" s="86"/>
      <c r="O2" s="86"/>
      <c r="P2" s="86"/>
      <c r="Q2" s="87" t="s">
        <v>3</v>
      </c>
      <c r="R2" s="87"/>
      <c r="S2" s="86">
        <v>5</v>
      </c>
      <c r="T2" s="86"/>
      <c r="U2" s="87" t="s">
        <v>4</v>
      </c>
      <c r="V2" s="87"/>
      <c r="W2" s="9"/>
      <c r="X2" s="9"/>
      <c r="Y2" s="9"/>
      <c r="Z2" s="5"/>
      <c r="AA2" s="5"/>
      <c r="AC2" s="7"/>
      <c r="AD2" s="9"/>
      <c r="AE2" s="9"/>
      <c r="AF2" s="9"/>
      <c r="AG2" s="9"/>
      <c r="AH2" s="9"/>
      <c r="AI2" s="7" t="s">
        <v>5</v>
      </c>
      <c r="AJ2" s="7"/>
      <c r="AK2" s="88"/>
      <c r="AL2" s="88"/>
      <c r="AM2" s="88"/>
      <c r="AN2" s="88"/>
    </row>
    <row r="3" spans="1:40"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6" t="s">
        <v>7</v>
      </c>
      <c r="AL3" s="76"/>
      <c r="AM3" s="76"/>
      <c r="AN3" s="76"/>
    </row>
    <row r="4" spans="1:40"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76"/>
      <c r="AL4" s="76"/>
      <c r="AM4" s="76"/>
      <c r="AN4" s="76"/>
    </row>
    <row r="5" spans="1:40" ht="18" customHeight="1">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9</v>
      </c>
      <c r="AH5" s="77">
        <v>40</v>
      </c>
      <c r="AI5" s="77"/>
      <c r="AJ5" s="77"/>
      <c r="AK5" s="11" t="s">
        <v>10</v>
      </c>
      <c r="AL5" s="13">
        <v>160</v>
      </c>
      <c r="AM5" s="11" t="s">
        <v>11</v>
      </c>
      <c r="AN5" s="5"/>
    </row>
    <row r="6" spans="1:40" ht="10" customHeight="1">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4.95" customHeight="1">
      <c r="A7" s="72" t="s">
        <v>12</v>
      </c>
      <c r="B7" s="78" t="s">
        <v>13</v>
      </c>
      <c r="C7" s="80" t="s">
        <v>14</v>
      </c>
      <c r="D7" s="53" t="s">
        <v>15</v>
      </c>
      <c r="E7" s="70" t="s">
        <v>16</v>
      </c>
      <c r="F7" s="83" t="s">
        <v>17</v>
      </c>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4" t="s">
        <v>18</v>
      </c>
      <c r="AL7" s="62" t="s">
        <v>19</v>
      </c>
      <c r="AM7" s="75" t="s">
        <v>20</v>
      </c>
      <c r="AN7" s="75"/>
    </row>
    <row r="8" spans="1:40" ht="14.95" customHeight="1">
      <c r="A8" s="72"/>
      <c r="B8" s="79"/>
      <c r="C8" s="81"/>
      <c r="D8" s="53"/>
      <c r="E8" s="70"/>
      <c r="F8" s="53" t="s">
        <v>21</v>
      </c>
      <c r="G8" s="53"/>
      <c r="H8" s="53"/>
      <c r="I8" s="53"/>
      <c r="J8" s="53"/>
      <c r="K8" s="53"/>
      <c r="L8" s="53"/>
      <c r="M8" s="53" t="s">
        <v>22</v>
      </c>
      <c r="N8" s="53"/>
      <c r="O8" s="53"/>
      <c r="P8" s="53"/>
      <c r="Q8" s="53"/>
      <c r="R8" s="53"/>
      <c r="S8" s="53"/>
      <c r="T8" s="53" t="s">
        <v>23</v>
      </c>
      <c r="U8" s="53"/>
      <c r="V8" s="53"/>
      <c r="W8" s="53"/>
      <c r="X8" s="53"/>
      <c r="Y8" s="53"/>
      <c r="Z8" s="53"/>
      <c r="AA8" s="53" t="s">
        <v>24</v>
      </c>
      <c r="AB8" s="53"/>
      <c r="AC8" s="53"/>
      <c r="AD8" s="53"/>
      <c r="AE8" s="53"/>
      <c r="AF8" s="53"/>
      <c r="AG8" s="53"/>
      <c r="AH8" s="53" t="s">
        <v>25</v>
      </c>
      <c r="AI8" s="53"/>
      <c r="AJ8" s="53"/>
      <c r="AK8" s="84"/>
      <c r="AL8" s="62"/>
      <c r="AM8" s="75"/>
      <c r="AN8" s="75"/>
    </row>
    <row r="9" spans="1:40" ht="14.95" customHeight="1">
      <c r="A9" s="72"/>
      <c r="B9" s="73" t="s">
        <v>26</v>
      </c>
      <c r="C9" s="81"/>
      <c r="D9" s="53"/>
      <c r="E9" s="70"/>
      <c r="F9" s="15">
        <f>DATE($M$2,$S$2,1)</f>
        <v>45413</v>
      </c>
      <c r="G9" s="15">
        <f>DATE($M$2,$S$2,2)</f>
        <v>45414</v>
      </c>
      <c r="H9" s="15">
        <f>DATE($M$2,$S$2,3)</f>
        <v>45415</v>
      </c>
      <c r="I9" s="15">
        <f>DATE($M$2,$S$2,4)</f>
        <v>45416</v>
      </c>
      <c r="J9" s="15">
        <f>DATE($M$2,$S$2,5)</f>
        <v>45417</v>
      </c>
      <c r="K9" s="15">
        <f>DATE($M$2,$S$2,6)</f>
        <v>45418</v>
      </c>
      <c r="L9" s="15">
        <f>DATE($M$2,$S$2,7)</f>
        <v>45419</v>
      </c>
      <c r="M9" s="15">
        <f>DATE($M$2,$S$2,8)</f>
        <v>45420</v>
      </c>
      <c r="N9" s="15">
        <f>DATE($M$2,$S$2,9)</f>
        <v>45421</v>
      </c>
      <c r="O9" s="15">
        <f>DATE($M$2,$S$2,10)</f>
        <v>45422</v>
      </c>
      <c r="P9" s="15">
        <f>DATE($M$2,$S$2,11)</f>
        <v>45423</v>
      </c>
      <c r="Q9" s="15">
        <f>DATE($M$2,$S$2,12)</f>
        <v>45424</v>
      </c>
      <c r="R9" s="15">
        <f>DATE($M$2,$S$2,13)</f>
        <v>45425</v>
      </c>
      <c r="S9" s="15">
        <f>DATE($M$2,$S$2,14)</f>
        <v>45426</v>
      </c>
      <c r="T9" s="15">
        <f>DATE($M$2,$S$2,15)</f>
        <v>45427</v>
      </c>
      <c r="U9" s="15">
        <f>DATE($M$2,$S$2,16)</f>
        <v>45428</v>
      </c>
      <c r="V9" s="15">
        <f>DATE($M$2,$S$2,17)</f>
        <v>45429</v>
      </c>
      <c r="W9" s="15">
        <f>DATE($M$2,$S$2,18)</f>
        <v>45430</v>
      </c>
      <c r="X9" s="15">
        <f>DATE($M$2,$S$2,19)</f>
        <v>45431</v>
      </c>
      <c r="Y9" s="15">
        <f>DATE($M$2,$S$2,20)</f>
        <v>45432</v>
      </c>
      <c r="Z9" s="15">
        <f>DATE($M$2,$S$2,21)</f>
        <v>45433</v>
      </c>
      <c r="AA9" s="15">
        <f>DATE($M$2,$S$2,22)</f>
        <v>45434</v>
      </c>
      <c r="AB9" s="15">
        <f>DATE($M$2,$S$2,23)</f>
        <v>45435</v>
      </c>
      <c r="AC9" s="15">
        <f>DATE($M$2,$S$2,24)</f>
        <v>45436</v>
      </c>
      <c r="AD9" s="15">
        <f>DATE($M$2,$S$2,25)</f>
        <v>45437</v>
      </c>
      <c r="AE9" s="15">
        <f>DATE($M$2,$S$2,26)</f>
        <v>45438</v>
      </c>
      <c r="AF9" s="15">
        <f>DATE($M$2,$S$2,27)</f>
        <v>45439</v>
      </c>
      <c r="AG9" s="15">
        <f>DATE($M$2,$S$2,28)</f>
        <v>45440</v>
      </c>
      <c r="AH9" s="15">
        <f>IF(DAY(EOMONTH(F9,0))&lt;29,"",DATE($M$2,$S$2,29))</f>
        <v>45441</v>
      </c>
      <c r="AI9" s="15">
        <f>IF(DAY(EOMONTH(F9,0))&lt;30,"",DATE($M$2,$S$2,30))</f>
        <v>45442</v>
      </c>
      <c r="AJ9" s="15">
        <f>IF(DAY(EOMONTH(F9,0))&lt;31,"",DATE($M$2,$S$2,31))</f>
        <v>45443</v>
      </c>
      <c r="AK9" s="84"/>
      <c r="AL9" s="62"/>
      <c r="AM9" s="75"/>
      <c r="AN9" s="75"/>
    </row>
    <row r="10" spans="1:40" ht="14.95" customHeight="1">
      <c r="A10" s="72"/>
      <c r="B10" s="74"/>
      <c r="C10" s="82"/>
      <c r="D10" s="53"/>
      <c r="E10" s="70"/>
      <c r="F10" s="16">
        <f>DATE($M$2,$S$2,1)</f>
        <v>45413</v>
      </c>
      <c r="G10" s="16">
        <f>DATE($M$2,$S$2,2)</f>
        <v>45414</v>
      </c>
      <c r="H10" s="16">
        <f>DATE($M$2,$S$2,3)</f>
        <v>45415</v>
      </c>
      <c r="I10" s="16">
        <f>DATE($M$2,$S$2,4)</f>
        <v>45416</v>
      </c>
      <c r="J10" s="16">
        <f>DATE($M$2,$S$2,5)</f>
        <v>45417</v>
      </c>
      <c r="K10" s="16">
        <f>DATE($M$2,$S$2,6)</f>
        <v>45418</v>
      </c>
      <c r="L10" s="16">
        <f>DATE($M$2,$S$2,7)</f>
        <v>45419</v>
      </c>
      <c r="M10" s="16">
        <f>DATE($M$2,$S$2,8)</f>
        <v>45420</v>
      </c>
      <c r="N10" s="16">
        <f>DATE($M$2,$S$2,9)</f>
        <v>45421</v>
      </c>
      <c r="O10" s="16">
        <f>DATE($M$2,$S$2,10)</f>
        <v>45422</v>
      </c>
      <c r="P10" s="16">
        <f>DATE($M$2,$S$2,11)</f>
        <v>45423</v>
      </c>
      <c r="Q10" s="16">
        <f>DATE($M$2,$S$2,12)</f>
        <v>45424</v>
      </c>
      <c r="R10" s="16">
        <f>DATE($M$2,$S$2,13)</f>
        <v>45425</v>
      </c>
      <c r="S10" s="16">
        <f>DATE($M$2,$S$2,14)</f>
        <v>45426</v>
      </c>
      <c r="T10" s="16">
        <f>DATE($M$2,$S$2,15)</f>
        <v>45427</v>
      </c>
      <c r="U10" s="16">
        <f>DATE($M$2,$S$2,16)</f>
        <v>45428</v>
      </c>
      <c r="V10" s="16">
        <f>DATE($M$2,$S$2,17)</f>
        <v>45429</v>
      </c>
      <c r="W10" s="16">
        <f>DATE($M$2,$S$2,18)</f>
        <v>45430</v>
      </c>
      <c r="X10" s="16">
        <f>DATE($M$2,$S$2,19)</f>
        <v>45431</v>
      </c>
      <c r="Y10" s="16">
        <f>DATE($M$2,$S$2,20)</f>
        <v>45432</v>
      </c>
      <c r="Z10" s="16">
        <f>DATE($M$2,$S$2,21)</f>
        <v>45433</v>
      </c>
      <c r="AA10" s="16">
        <f>DATE($M$2,$S$2,22)</f>
        <v>45434</v>
      </c>
      <c r="AB10" s="16">
        <f>DATE($M$2,$S$2,23)</f>
        <v>45435</v>
      </c>
      <c r="AC10" s="16">
        <f>DATE($M$2,$S$2,24)</f>
        <v>45436</v>
      </c>
      <c r="AD10" s="16">
        <f>DATE($M$2,$S$2,25)</f>
        <v>45437</v>
      </c>
      <c r="AE10" s="16">
        <f>DATE($M$2,$S$2,26)</f>
        <v>45438</v>
      </c>
      <c r="AF10" s="16">
        <f>DATE($M$2,$S$2,27)</f>
        <v>45439</v>
      </c>
      <c r="AG10" s="16">
        <f>DATE($M$2,$S$2,28)</f>
        <v>45440</v>
      </c>
      <c r="AH10" s="16">
        <f>IF(DAY(EOMONTH(F10,0))&lt;29,"",DATE($M$2,$S$2,29))</f>
        <v>45441</v>
      </c>
      <c r="AI10" s="16">
        <f>IF(DAY(EOMONTH(F10,0))&lt;30,"",DATE($M$2,$S$2,30))</f>
        <v>45442</v>
      </c>
      <c r="AJ10" s="16">
        <f>IF(DAY(EOMONTH(F10,0))&lt;31,"",DATE($M$2,$S$2,31))</f>
        <v>45443</v>
      </c>
      <c r="AK10" s="84"/>
      <c r="AL10" s="62"/>
      <c r="AM10" s="75"/>
      <c r="AN10" s="75"/>
    </row>
    <row r="11" spans="1:40" ht="18" customHeight="1">
      <c r="A11" s="17">
        <v>1</v>
      </c>
      <c r="B11" s="18" t="s">
        <v>27</v>
      </c>
      <c r="C11" s="19" t="s">
        <v>28</v>
      </c>
      <c r="D11" s="20"/>
      <c r="E11" s="21" t="s">
        <v>28</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3">
        <f>+SUM(F11:AJ11)</f>
        <v>0</v>
      </c>
      <c r="AL11" s="24">
        <f>IF($AK$3="４週",AK11/4,AK11/(DAY(EOMONTH($F$9,0))/7))</f>
        <v>0</v>
      </c>
      <c r="AM11" s="69"/>
      <c r="AN11" s="69"/>
    </row>
    <row r="12" spans="1:40" ht="18" customHeight="1">
      <c r="A12" s="17">
        <v>2</v>
      </c>
      <c r="B12" s="18" t="s">
        <v>29</v>
      </c>
      <c r="C12" s="19" t="s">
        <v>30</v>
      </c>
      <c r="D12" s="20"/>
      <c r="E12" s="21" t="s">
        <v>30</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f t="shared" ref="AK12:AK31" si="0">+SUM(F12:AJ12)</f>
        <v>0</v>
      </c>
      <c r="AL12" s="24">
        <f>IF($AK$3="４週",AK12/4,AK12/(DAY(EOMONTH($F$9,0))/7))</f>
        <v>0</v>
      </c>
      <c r="AM12" s="69"/>
      <c r="AN12" s="69"/>
    </row>
    <row r="13" spans="1:40" ht="18" customHeight="1">
      <c r="A13" s="17">
        <v>3</v>
      </c>
      <c r="B13" s="18" t="s">
        <v>31</v>
      </c>
      <c r="C13" s="19" t="s">
        <v>32</v>
      </c>
      <c r="D13" s="20"/>
      <c r="E13" s="21" t="s">
        <v>32</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3">
        <f t="shared" si="0"/>
        <v>0</v>
      </c>
      <c r="AL13" s="24">
        <f>IF($AK$3="４週",AK13/4,AK13/(DAY(EOMONTH($F$9,0))/7))</f>
        <v>0</v>
      </c>
      <c r="AM13" s="69"/>
      <c r="AN13" s="69"/>
    </row>
    <row r="14" spans="1:40" ht="18" customHeight="1">
      <c r="A14" s="17">
        <v>4</v>
      </c>
      <c r="B14" s="18" t="s">
        <v>31</v>
      </c>
      <c r="C14" s="19" t="s">
        <v>33</v>
      </c>
      <c r="D14" s="20"/>
      <c r="E14" s="21" t="s">
        <v>33</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f t="shared" si="0"/>
        <v>0</v>
      </c>
      <c r="AL14" s="24">
        <f>IF($AK$3="４週",AK14/4,AK14/(DAY(EOMONTH($F$9,0))/7))</f>
        <v>0</v>
      </c>
      <c r="AM14" s="69"/>
      <c r="AN14" s="69"/>
    </row>
    <row r="15" spans="1:40" ht="18" customHeight="1">
      <c r="A15" s="17">
        <v>5</v>
      </c>
      <c r="B15" s="18"/>
      <c r="C15" s="19"/>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f t="shared" si="0"/>
        <v>0</v>
      </c>
      <c r="AL15" s="24">
        <f t="shared" ref="AL15:AL30" si="1">IF($AK$3="４週",AK15/4,AK15/(DAY(EOMONTH($F$9,0))/7))</f>
        <v>0</v>
      </c>
      <c r="AM15" s="69"/>
      <c r="AN15" s="69"/>
    </row>
    <row r="16" spans="1:40" ht="18" customHeight="1">
      <c r="A16" s="17">
        <v>6</v>
      </c>
      <c r="B16" s="18"/>
      <c r="C16" s="19"/>
      <c r="D16" s="20"/>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3">
        <f t="shared" si="0"/>
        <v>0</v>
      </c>
      <c r="AL16" s="24">
        <f t="shared" si="1"/>
        <v>0</v>
      </c>
      <c r="AM16" s="69"/>
      <c r="AN16" s="69"/>
    </row>
    <row r="17" spans="1:40" ht="18" customHeight="1">
      <c r="A17" s="17">
        <v>7</v>
      </c>
      <c r="B17" s="18"/>
      <c r="C17" s="19"/>
      <c r="D17" s="20"/>
      <c r="E17" s="2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3">
        <f t="shared" si="0"/>
        <v>0</v>
      </c>
      <c r="AL17" s="24">
        <f t="shared" si="1"/>
        <v>0</v>
      </c>
      <c r="AM17" s="69"/>
      <c r="AN17" s="69"/>
    </row>
    <row r="18" spans="1:40" ht="18" customHeight="1">
      <c r="A18" s="17">
        <v>8</v>
      </c>
      <c r="B18" s="18"/>
      <c r="C18" s="19"/>
      <c r="D18" s="20"/>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3">
        <f t="shared" si="0"/>
        <v>0</v>
      </c>
      <c r="AL18" s="24">
        <f t="shared" si="1"/>
        <v>0</v>
      </c>
      <c r="AM18" s="69"/>
      <c r="AN18" s="69"/>
    </row>
    <row r="19" spans="1:40" ht="18" customHeight="1">
      <c r="A19" s="17">
        <v>9</v>
      </c>
      <c r="B19" s="18"/>
      <c r="C19" s="19"/>
      <c r="D19" s="20"/>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3">
        <f t="shared" si="0"/>
        <v>0</v>
      </c>
      <c r="AL19" s="24">
        <f t="shared" si="1"/>
        <v>0</v>
      </c>
      <c r="AM19" s="69"/>
      <c r="AN19" s="69"/>
    </row>
    <row r="20" spans="1:40" ht="18" customHeight="1">
      <c r="A20" s="17">
        <v>10</v>
      </c>
      <c r="B20" s="18"/>
      <c r="C20" s="19"/>
      <c r="D20" s="20"/>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f t="shared" si="0"/>
        <v>0</v>
      </c>
      <c r="AL20" s="24">
        <f t="shared" si="1"/>
        <v>0</v>
      </c>
      <c r="AM20" s="69"/>
      <c r="AN20" s="69"/>
    </row>
    <row r="21" spans="1:40" ht="18" customHeight="1">
      <c r="A21" s="17">
        <v>11</v>
      </c>
      <c r="B21" s="18"/>
      <c r="C21" s="19"/>
      <c r="D21" s="20"/>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f t="shared" si="0"/>
        <v>0</v>
      </c>
      <c r="AL21" s="24">
        <f t="shared" si="1"/>
        <v>0</v>
      </c>
      <c r="AM21" s="69"/>
      <c r="AN21" s="69"/>
    </row>
    <row r="22" spans="1:40" ht="18" customHeight="1">
      <c r="A22" s="17">
        <v>12</v>
      </c>
      <c r="B22" s="18"/>
      <c r="C22" s="19"/>
      <c r="D22" s="20"/>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f t="shared" si="0"/>
        <v>0</v>
      </c>
      <c r="AL22" s="24">
        <f t="shared" si="1"/>
        <v>0</v>
      </c>
      <c r="AM22" s="69"/>
      <c r="AN22" s="69"/>
    </row>
    <row r="23" spans="1:40" ht="18" customHeight="1">
      <c r="A23" s="17">
        <v>13</v>
      </c>
      <c r="B23" s="18"/>
      <c r="C23" s="19"/>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3">
        <f t="shared" si="0"/>
        <v>0</v>
      </c>
      <c r="AL23" s="24">
        <f t="shared" si="1"/>
        <v>0</v>
      </c>
      <c r="AM23" s="69"/>
      <c r="AN23" s="69"/>
    </row>
    <row r="24" spans="1:40" ht="18" customHeight="1">
      <c r="A24" s="17">
        <v>14</v>
      </c>
      <c r="B24" s="18"/>
      <c r="C24" s="19"/>
      <c r="D24" s="20"/>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3">
        <f t="shared" si="0"/>
        <v>0</v>
      </c>
      <c r="AL24" s="24">
        <f t="shared" si="1"/>
        <v>0</v>
      </c>
      <c r="AM24" s="69"/>
      <c r="AN24" s="69"/>
    </row>
    <row r="25" spans="1:40" ht="18" customHeight="1">
      <c r="A25" s="17">
        <v>15</v>
      </c>
      <c r="B25" s="18"/>
      <c r="C25" s="19"/>
      <c r="D25" s="20"/>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3">
        <f t="shared" si="0"/>
        <v>0</v>
      </c>
      <c r="AL25" s="24">
        <f t="shared" si="1"/>
        <v>0</v>
      </c>
      <c r="AM25" s="69"/>
      <c r="AN25" s="69"/>
    </row>
    <row r="26" spans="1:40" ht="18" customHeight="1">
      <c r="A26" s="17">
        <v>16</v>
      </c>
      <c r="B26" s="18"/>
      <c r="C26" s="19"/>
      <c r="D26" s="20"/>
      <c r="E26" s="2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f t="shared" si="0"/>
        <v>0</v>
      </c>
      <c r="AL26" s="24">
        <f t="shared" si="1"/>
        <v>0</v>
      </c>
      <c r="AM26" s="69"/>
      <c r="AN26" s="69"/>
    </row>
    <row r="27" spans="1:40" ht="18" customHeight="1">
      <c r="A27" s="17">
        <v>17</v>
      </c>
      <c r="B27" s="18"/>
      <c r="C27" s="19"/>
      <c r="D27" s="20"/>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3">
        <f t="shared" si="0"/>
        <v>0</v>
      </c>
      <c r="AL27" s="24">
        <f t="shared" si="1"/>
        <v>0</v>
      </c>
      <c r="AM27" s="69"/>
      <c r="AN27" s="69"/>
    </row>
    <row r="28" spans="1:40" ht="18" customHeight="1">
      <c r="A28" s="17">
        <v>18</v>
      </c>
      <c r="B28" s="18"/>
      <c r="C28" s="19"/>
      <c r="D28" s="20"/>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3">
        <f t="shared" si="0"/>
        <v>0</v>
      </c>
      <c r="AL28" s="24">
        <f t="shared" si="1"/>
        <v>0</v>
      </c>
      <c r="AM28" s="69"/>
      <c r="AN28" s="69"/>
    </row>
    <row r="29" spans="1:40" ht="18" customHeight="1">
      <c r="A29" s="17">
        <v>19</v>
      </c>
      <c r="B29" s="18"/>
      <c r="C29" s="19"/>
      <c r="D29" s="20"/>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f t="shared" si="0"/>
        <v>0</v>
      </c>
      <c r="AL29" s="24">
        <f t="shared" si="1"/>
        <v>0</v>
      </c>
      <c r="AM29" s="69"/>
      <c r="AN29" s="69"/>
    </row>
    <row r="30" spans="1:40" ht="18" customHeight="1">
      <c r="A30" s="17">
        <v>20</v>
      </c>
      <c r="B30" s="18"/>
      <c r="C30" s="19"/>
      <c r="D30" s="20"/>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f t="shared" si="0"/>
        <v>0</v>
      </c>
      <c r="AL30" s="24">
        <f t="shared" si="1"/>
        <v>0</v>
      </c>
      <c r="AM30" s="69"/>
      <c r="AN30" s="69"/>
    </row>
    <row r="31" spans="1:40" ht="18" customHeight="1">
      <c r="A31" s="70" t="s">
        <v>34</v>
      </c>
      <c r="B31" s="71"/>
      <c r="C31" s="71"/>
      <c r="D31" s="71"/>
      <c r="E31" s="71"/>
      <c r="F31" s="25">
        <f>+SUM(F11:F30)</f>
        <v>0</v>
      </c>
      <c r="G31" s="25">
        <f t="shared" ref="G31:AJ31" si="2">+SUM(G11:G30)</f>
        <v>0</v>
      </c>
      <c r="H31" s="25">
        <f t="shared" si="2"/>
        <v>0</v>
      </c>
      <c r="I31" s="25">
        <f t="shared" si="2"/>
        <v>0</v>
      </c>
      <c r="J31" s="25">
        <f t="shared" si="2"/>
        <v>0</v>
      </c>
      <c r="K31" s="25">
        <f t="shared" si="2"/>
        <v>0</v>
      </c>
      <c r="L31" s="25">
        <f t="shared" si="2"/>
        <v>0</v>
      </c>
      <c r="M31" s="25">
        <f t="shared" si="2"/>
        <v>0</v>
      </c>
      <c r="N31" s="25">
        <f t="shared" si="2"/>
        <v>0</v>
      </c>
      <c r="O31" s="25">
        <f t="shared" si="2"/>
        <v>0</v>
      </c>
      <c r="P31" s="25">
        <f t="shared" si="2"/>
        <v>0</v>
      </c>
      <c r="Q31" s="25">
        <f t="shared" si="2"/>
        <v>0</v>
      </c>
      <c r="R31" s="25">
        <f t="shared" si="2"/>
        <v>0</v>
      </c>
      <c r="S31" s="25">
        <f t="shared" si="2"/>
        <v>0</v>
      </c>
      <c r="T31" s="25">
        <f t="shared" si="2"/>
        <v>0</v>
      </c>
      <c r="U31" s="25">
        <f t="shared" si="2"/>
        <v>0</v>
      </c>
      <c r="V31" s="25">
        <f t="shared" si="2"/>
        <v>0</v>
      </c>
      <c r="W31" s="25">
        <f t="shared" si="2"/>
        <v>0</v>
      </c>
      <c r="X31" s="25">
        <f t="shared" si="2"/>
        <v>0</v>
      </c>
      <c r="Y31" s="25">
        <f t="shared" si="2"/>
        <v>0</v>
      </c>
      <c r="Z31" s="25">
        <f t="shared" si="2"/>
        <v>0</v>
      </c>
      <c r="AA31" s="25">
        <f t="shared" si="2"/>
        <v>0</v>
      </c>
      <c r="AB31" s="25">
        <f t="shared" si="2"/>
        <v>0</v>
      </c>
      <c r="AC31" s="25">
        <f t="shared" si="2"/>
        <v>0</v>
      </c>
      <c r="AD31" s="25">
        <f t="shared" si="2"/>
        <v>0</v>
      </c>
      <c r="AE31" s="25">
        <f t="shared" si="2"/>
        <v>0</v>
      </c>
      <c r="AF31" s="25">
        <f t="shared" si="2"/>
        <v>0</v>
      </c>
      <c r="AG31" s="25">
        <f t="shared" si="2"/>
        <v>0</v>
      </c>
      <c r="AH31" s="25">
        <f t="shared" si="2"/>
        <v>0</v>
      </c>
      <c r="AI31" s="25">
        <f t="shared" si="2"/>
        <v>0</v>
      </c>
      <c r="AJ31" s="25">
        <f t="shared" si="2"/>
        <v>0</v>
      </c>
      <c r="AK31" s="23">
        <f t="shared" si="0"/>
        <v>0</v>
      </c>
      <c r="AL31" s="24">
        <f>IF($AK$3="４週",AK31/4,AK31/(DAY(EOMONTH($F$9,0))/7))</f>
        <v>0</v>
      </c>
      <c r="AM31" s="72"/>
      <c r="AN31" s="72"/>
    </row>
    <row r="32" spans="1:40" ht="18" customHeight="1">
      <c r="A32" s="53" t="s">
        <v>35</v>
      </c>
      <c r="B32" s="53"/>
      <c r="C32" s="53"/>
      <c r="D32" s="53"/>
      <c r="E32" s="53"/>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5"/>
      <c r="AL32" s="27"/>
      <c r="AM32" s="72"/>
      <c r="AN32" s="72"/>
    </row>
    <row r="33" spans="1:43" ht="14.95" customHeight="1">
      <c r="A33" s="14"/>
      <c r="B33" s="14"/>
      <c r="C33" s="14"/>
      <c r="D33" s="14"/>
      <c r="E33" s="14"/>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14"/>
      <c r="AL33" s="14"/>
      <c r="AM33" s="5"/>
    </row>
    <row r="34" spans="1:43" ht="14.95" customHeight="1">
      <c r="A34" s="14"/>
      <c r="B34" s="14"/>
      <c r="C34" s="14"/>
      <c r="D34" s="14"/>
      <c r="E34" s="14"/>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5"/>
    </row>
    <row r="35" spans="1:43" ht="14.95" customHeight="1">
      <c r="A35" s="14"/>
      <c r="B35" s="14"/>
      <c r="C35" s="14"/>
      <c r="D35" s="14"/>
      <c r="E35" s="14"/>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4"/>
      <c r="AL35" s="14"/>
      <c r="AM35" s="5"/>
    </row>
    <row r="36" spans="1:43" ht="21.05" customHeight="1">
      <c r="A36" s="4" t="s">
        <v>36</v>
      </c>
      <c r="B36" s="14"/>
      <c r="C36" s="14"/>
      <c r="D36" s="14"/>
      <c r="E36" s="14"/>
      <c r="F36" s="14"/>
      <c r="G36" s="28"/>
      <c r="H36" s="28"/>
      <c r="I36" s="28"/>
      <c r="J36" s="28"/>
      <c r="K36" s="28"/>
      <c r="L36" s="28"/>
      <c r="M36" s="28"/>
      <c r="N36" s="28"/>
      <c r="O36" s="28"/>
      <c r="AM36" s="14"/>
      <c r="AN36" s="5"/>
    </row>
    <row r="37" spans="1:43" ht="24.95" customHeight="1">
      <c r="A37" s="53"/>
      <c r="B37" s="53"/>
      <c r="C37" s="53"/>
      <c r="D37" s="29">
        <v>4</v>
      </c>
      <c r="E37" s="29">
        <v>5</v>
      </c>
      <c r="F37" s="68">
        <v>6</v>
      </c>
      <c r="G37" s="68"/>
      <c r="H37" s="68"/>
      <c r="I37" s="68">
        <v>7</v>
      </c>
      <c r="J37" s="68"/>
      <c r="K37" s="68"/>
      <c r="L37" s="68">
        <v>8</v>
      </c>
      <c r="M37" s="68"/>
      <c r="N37" s="68"/>
      <c r="O37" s="68">
        <v>9</v>
      </c>
      <c r="P37" s="68"/>
      <c r="Q37" s="68"/>
      <c r="R37" s="68">
        <v>10</v>
      </c>
      <c r="S37" s="68"/>
      <c r="T37" s="68"/>
      <c r="U37" s="68">
        <v>11</v>
      </c>
      <c r="V37" s="68"/>
      <c r="W37" s="68"/>
      <c r="X37" s="68">
        <v>12</v>
      </c>
      <c r="Y37" s="68"/>
      <c r="Z37" s="68"/>
      <c r="AA37" s="68">
        <v>1</v>
      </c>
      <c r="AB37" s="68"/>
      <c r="AC37" s="68"/>
      <c r="AD37" s="68">
        <v>2</v>
      </c>
      <c r="AE37" s="68"/>
      <c r="AF37" s="68"/>
      <c r="AG37" s="68">
        <v>3</v>
      </c>
      <c r="AH37" s="68"/>
      <c r="AI37" s="68"/>
      <c r="AJ37" s="53" t="s">
        <v>37</v>
      </c>
      <c r="AK37" s="53"/>
      <c r="AL37" s="30" t="s">
        <v>38</v>
      </c>
      <c r="AM37"/>
      <c r="AN37"/>
      <c r="AO37"/>
      <c r="AP37"/>
      <c r="AQ37"/>
    </row>
    <row r="38" spans="1:43" ht="18" customHeight="1">
      <c r="A38" s="67" t="s">
        <v>39</v>
      </c>
      <c r="B38" s="67"/>
      <c r="C38" s="67"/>
      <c r="D38" s="31">
        <v>1400</v>
      </c>
      <c r="E38" s="31">
        <v>1310</v>
      </c>
      <c r="F38" s="64">
        <v>1400</v>
      </c>
      <c r="G38" s="64"/>
      <c r="H38" s="64"/>
      <c r="I38" s="64">
        <v>1200</v>
      </c>
      <c r="J38" s="64"/>
      <c r="K38" s="64"/>
      <c r="L38" s="64">
        <v>1200</v>
      </c>
      <c r="M38" s="64"/>
      <c r="N38" s="64"/>
      <c r="O38" s="64">
        <v>3000</v>
      </c>
      <c r="P38" s="64"/>
      <c r="Q38" s="64"/>
      <c r="R38" s="64">
        <v>3000</v>
      </c>
      <c r="S38" s="64"/>
      <c r="T38" s="64"/>
      <c r="U38" s="64">
        <v>3000</v>
      </c>
      <c r="V38" s="64"/>
      <c r="W38" s="64"/>
      <c r="X38" s="64">
        <v>3000</v>
      </c>
      <c r="Y38" s="64"/>
      <c r="Z38" s="64"/>
      <c r="AA38" s="64">
        <v>3000</v>
      </c>
      <c r="AB38" s="64"/>
      <c r="AC38" s="64"/>
      <c r="AD38" s="64">
        <v>3000</v>
      </c>
      <c r="AE38" s="64"/>
      <c r="AF38" s="64"/>
      <c r="AG38" s="64">
        <v>3000</v>
      </c>
      <c r="AH38" s="64"/>
      <c r="AI38" s="64"/>
      <c r="AJ38" s="49">
        <f>SUM(D38:AI38)</f>
        <v>27510</v>
      </c>
      <c r="AK38" s="49"/>
      <c r="AL38" s="65"/>
      <c r="AM38"/>
      <c r="AN38"/>
      <c r="AO38"/>
      <c r="AP38"/>
      <c r="AQ38"/>
    </row>
    <row r="39" spans="1:43" ht="18" customHeight="1">
      <c r="A39" s="67" t="s">
        <v>40</v>
      </c>
      <c r="B39" s="67"/>
      <c r="C39" s="67"/>
      <c r="D39" s="31">
        <v>20</v>
      </c>
      <c r="E39" s="31">
        <v>19</v>
      </c>
      <c r="F39" s="64">
        <v>20</v>
      </c>
      <c r="G39" s="64"/>
      <c r="H39" s="64"/>
      <c r="I39" s="64">
        <v>21</v>
      </c>
      <c r="J39" s="64"/>
      <c r="K39" s="64"/>
      <c r="L39" s="64">
        <v>21</v>
      </c>
      <c r="M39" s="64"/>
      <c r="N39" s="64"/>
      <c r="O39" s="64">
        <v>19</v>
      </c>
      <c r="P39" s="64"/>
      <c r="Q39" s="64"/>
      <c r="R39" s="64">
        <v>20</v>
      </c>
      <c r="S39" s="64"/>
      <c r="T39" s="64"/>
      <c r="U39" s="64">
        <v>20</v>
      </c>
      <c r="V39" s="64"/>
      <c r="W39" s="64"/>
      <c r="X39" s="64">
        <v>19</v>
      </c>
      <c r="Y39" s="64"/>
      <c r="Z39" s="64"/>
      <c r="AA39" s="64">
        <v>19</v>
      </c>
      <c r="AB39" s="64"/>
      <c r="AC39" s="64"/>
      <c r="AD39" s="64">
        <v>19</v>
      </c>
      <c r="AE39" s="64"/>
      <c r="AF39" s="64"/>
      <c r="AG39" s="64">
        <v>20</v>
      </c>
      <c r="AH39" s="64"/>
      <c r="AI39" s="64"/>
      <c r="AJ39" s="49">
        <f>+SUM(D39:AI39)</f>
        <v>237</v>
      </c>
      <c r="AK39" s="49"/>
      <c r="AL39" s="66"/>
      <c r="AM39"/>
      <c r="AN39"/>
      <c r="AO39"/>
      <c r="AP39"/>
      <c r="AQ39"/>
    </row>
    <row r="40" spans="1:43" ht="5.15" customHeight="1">
      <c r="A40" s="32"/>
      <c r="B40" s="32"/>
      <c r="C40" s="32"/>
      <c r="D40"/>
      <c r="E40"/>
      <c r="F40"/>
      <c r="G40"/>
      <c r="H40"/>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33"/>
      <c r="AK40" s="28"/>
      <c r="AL40" s="14"/>
      <c r="AM40" s="14"/>
      <c r="AN40" s="5"/>
    </row>
    <row r="41" spans="1:43" ht="18" customHeight="1">
      <c r="A41" s="4" t="s">
        <v>41</v>
      </c>
      <c r="B41" s="28"/>
      <c r="D41" s="28"/>
      <c r="E41" s="28"/>
      <c r="F41" s="28"/>
      <c r="G41" s="28"/>
      <c r="H41" s="28"/>
      <c r="I41"/>
      <c r="J41"/>
      <c r="K41"/>
      <c r="L41"/>
      <c r="M41"/>
      <c r="N41"/>
      <c r="O41" s="28"/>
      <c r="P41" s="28"/>
      <c r="Q41" s="28"/>
      <c r="R41" s="28"/>
      <c r="S41" s="28"/>
      <c r="T41" s="28"/>
      <c r="U41" s="28"/>
      <c r="V41" s="28"/>
      <c r="W41" s="14"/>
      <c r="X41" s="28"/>
      <c r="Y41" s="28"/>
      <c r="Z41" s="28"/>
      <c r="AA41" s="28"/>
      <c r="AB41" s="28"/>
      <c r="AC41" s="28"/>
      <c r="AD41" s="28"/>
      <c r="AE41" s="28"/>
      <c r="AF41" s="28"/>
      <c r="AG41" s="28"/>
      <c r="AH41" s="28"/>
      <c r="AI41" s="28"/>
      <c r="AJ41" s="33"/>
      <c r="AK41" s="28"/>
      <c r="AL41" s="14"/>
      <c r="AM41" s="14"/>
      <c r="AN41" s="5"/>
    </row>
    <row r="42" spans="1:43" ht="24.95" customHeight="1">
      <c r="A42" s="53" t="s">
        <v>42</v>
      </c>
      <c r="B42" s="53"/>
      <c r="C42" s="62" t="s">
        <v>43</v>
      </c>
      <c r="D42" s="53"/>
      <c r="E42" s="62" t="s">
        <v>44</v>
      </c>
      <c r="F42" s="62"/>
      <c r="G42" s="62"/>
      <c r="H42" s="62"/>
      <c r="I42" s="62" t="s">
        <v>45</v>
      </c>
      <c r="J42" s="62"/>
      <c r="K42" s="62"/>
      <c r="L42" s="62"/>
      <c r="M42" s="62"/>
      <c r="N42" s="62"/>
      <c r="O42"/>
      <c r="P42"/>
      <c r="Q42"/>
      <c r="R42"/>
      <c r="S42"/>
      <c r="T42"/>
      <c r="U42"/>
      <c r="W42" s="14"/>
      <c r="X42" s="28"/>
      <c r="Y42" s="28"/>
      <c r="Z42" s="28"/>
      <c r="AA42" s="28"/>
      <c r="AB42" s="28"/>
      <c r="AC42" s="28"/>
      <c r="AD42" s="28"/>
      <c r="AE42" s="28"/>
      <c r="AF42" s="28"/>
      <c r="AG42" s="28"/>
      <c r="AH42" s="28"/>
      <c r="AI42" s="28"/>
      <c r="AJ42" s="33"/>
      <c r="AK42" s="28"/>
      <c r="AL42" s="14"/>
      <c r="AM42" s="14"/>
      <c r="AN42" s="5"/>
    </row>
    <row r="43" spans="1:43" ht="18" customHeight="1">
      <c r="A43" s="62" t="s">
        <v>46</v>
      </c>
      <c r="B43" s="62"/>
      <c r="C43" s="63">
        <f>ROUNDDOWN(IF(AL38&lt;=60,1,1+ROUNDUP((AL38-60)/60,0)),1)</f>
        <v>1</v>
      </c>
      <c r="D43" s="63"/>
      <c r="E43" s="63">
        <f>ROUNDDOWN(IF(AL38&lt;=30,1,1+ROUNDUP((AL38-30)/30,0)),1)</f>
        <v>1</v>
      </c>
      <c r="F43" s="63"/>
      <c r="G43" s="63"/>
      <c r="H43" s="63"/>
      <c r="I43" s="63">
        <f>ROUNDUP(AL38/25,1)</f>
        <v>0</v>
      </c>
      <c r="J43" s="63"/>
      <c r="K43" s="63"/>
      <c r="L43" s="63"/>
      <c r="M43" s="63"/>
      <c r="N43" s="63"/>
      <c r="O43"/>
      <c r="P43"/>
      <c r="Q43"/>
      <c r="R43"/>
      <c r="S43"/>
      <c r="T43"/>
      <c r="U43"/>
      <c r="W43" s="14"/>
      <c r="X43" s="28"/>
      <c r="Y43" s="28"/>
      <c r="Z43" s="28"/>
      <c r="AA43" s="28"/>
      <c r="AB43" s="28"/>
      <c r="AC43" s="28"/>
      <c r="AD43" s="28"/>
      <c r="AE43" s="28"/>
      <c r="AF43" s="28"/>
      <c r="AG43" s="28"/>
      <c r="AH43" s="28"/>
      <c r="AI43" s="28"/>
      <c r="AJ43" s="33"/>
      <c r="AK43" s="28"/>
      <c r="AL43" s="14"/>
      <c r="AM43" s="14"/>
      <c r="AN43" s="5"/>
    </row>
    <row r="44" spans="1:43" ht="5.15" customHeight="1">
      <c r="A44" s="32"/>
      <c r="B44" s="32"/>
      <c r="C44" s="32"/>
      <c r="D44" s="32"/>
      <c r="E44" s="32"/>
      <c r="F44" s="32"/>
      <c r="G44" s="32"/>
      <c r="H44" s="32"/>
      <c r="I44" s="32"/>
      <c r="J44" s="28"/>
      <c r="K44" s="28"/>
      <c r="L44" s="28"/>
      <c r="M44" s="33"/>
      <c r="N44" s="28"/>
      <c r="O44" s="28"/>
      <c r="P44" s="28"/>
      <c r="Q44"/>
      <c r="W44" s="14"/>
      <c r="X44" s="28"/>
      <c r="Y44" s="28"/>
      <c r="Z44" s="28"/>
      <c r="AA44" s="28"/>
      <c r="AB44" s="28"/>
      <c r="AC44" s="28"/>
      <c r="AD44" s="28"/>
      <c r="AE44" s="28"/>
      <c r="AF44" s="28"/>
      <c r="AG44" s="28"/>
      <c r="AH44" s="28"/>
      <c r="AI44" s="28"/>
      <c r="AJ44" s="33"/>
      <c r="AK44" s="28"/>
      <c r="AL44" s="14"/>
      <c r="AM44" s="14"/>
      <c r="AN44" s="5"/>
    </row>
    <row r="45" spans="1:43" ht="21.05" customHeight="1">
      <c r="A45" s="4" t="s">
        <v>47</v>
      </c>
      <c r="B45" s="8"/>
      <c r="C45" s="9"/>
      <c r="D45" s="9"/>
      <c r="E45" s="9"/>
      <c r="F45" s="9"/>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9"/>
      <c r="AM45" s="9"/>
      <c r="AN45" s="5"/>
    </row>
    <row r="46" spans="1:43" ht="24.95" customHeight="1">
      <c r="A46" s="5"/>
      <c r="B46" s="14"/>
      <c r="C46" s="50" t="str">
        <f>IF(VLOOKUP($AK$1,選択肢!$A$1:$J$36,C51,FALSE)=0,"-",VLOOKUP($AK$1,選択肢!$A$1:$J$36,C51,FALSE))</f>
        <v>管理者</v>
      </c>
      <c r="D46" s="51"/>
      <c r="E46" s="60" t="str">
        <f>IF(VLOOKUP($AK$1,選択肢!$A$1:$J$36,E51,FALSE)=0,"-",VLOOKUP($AK$1,選択肢!$A$1:$J$36,E51,FALSE))</f>
        <v>サービス管理責任者</v>
      </c>
      <c r="F46" s="60"/>
      <c r="G46" s="60"/>
      <c r="H46" s="60"/>
      <c r="I46" s="50" t="str">
        <f>IF(VLOOKUP($AK$1,選択肢!$A$1:$J$36,I51,FALSE)=0,"-",VLOOKUP($AK$1,選択肢!$A$1:$J$36,I51,FALSE))</f>
        <v>地域生活支援員</v>
      </c>
      <c r="J46" s="51"/>
      <c r="K46" s="51"/>
      <c r="L46" s="51"/>
      <c r="M46" s="51"/>
      <c r="N46" s="52"/>
      <c r="O46" s="50" t="str">
        <f>IF(VLOOKUP($AK$1,選択肢!$A$1:$J$36,O51,FALSE)=0,"-",VLOOKUP($AK$1,選択肢!$A$1:$J$36,O51,FALSE))</f>
        <v>-</v>
      </c>
      <c r="P46" s="51"/>
      <c r="Q46" s="51"/>
      <c r="R46" s="51"/>
      <c r="S46" s="51"/>
      <c r="T46" s="52"/>
      <c r="U46" s="50" t="str">
        <f>IF(VLOOKUP($AK$1,選択肢!$A$1:$J$36,U51,FALSE)=0,"-",VLOOKUP($AK$1,選択肢!$A$1:$J$36,U51,FALSE))</f>
        <v>-</v>
      </c>
      <c r="V46" s="51"/>
      <c r="W46" s="51"/>
      <c r="X46" s="51"/>
      <c r="Y46" s="51"/>
      <c r="Z46" s="52"/>
      <c r="AA46" s="50" t="str">
        <f>IF(VLOOKUP($AK$1,選択肢!$A$1:$J$36,AA51,FALSE)=0,"-",VLOOKUP($AK$1,選択肢!$A$1:$J$36,AA51,FALSE))</f>
        <v>-</v>
      </c>
      <c r="AB46" s="51"/>
      <c r="AC46" s="51"/>
      <c r="AD46" s="51"/>
      <c r="AE46" s="51"/>
      <c r="AF46" s="52"/>
      <c r="AG46" s="60" t="str">
        <f>IF(VLOOKUP($AK$1,選択肢!$A$1:$J$36,AG51,FALSE)=0,"-",VLOOKUP($AK$1,選択肢!$A$1:$J$36,AG51,FALSE))</f>
        <v>-</v>
      </c>
      <c r="AH46" s="60"/>
      <c r="AI46" s="60"/>
      <c r="AJ46" s="60"/>
      <c r="AK46" s="60"/>
      <c r="AL46" s="60" t="str">
        <f>IF(VLOOKUP($AK$1,選択肢!$A$1:$J$36,AL51,FALSE)=0,"-",VLOOKUP($AK$1,選択肢!$A$1:$J$36,AL51,FALSE))</f>
        <v>-</v>
      </c>
      <c r="AM46" s="60"/>
      <c r="AN46" s="5"/>
    </row>
    <row r="47" spans="1:43" ht="18" customHeight="1">
      <c r="A47" s="5"/>
      <c r="B47" s="14"/>
      <c r="C47" s="34" t="s">
        <v>48</v>
      </c>
      <c r="D47" s="34" t="s">
        <v>49</v>
      </c>
      <c r="E47" s="35" t="s">
        <v>48</v>
      </c>
      <c r="F47" s="61" t="s">
        <v>49</v>
      </c>
      <c r="G47" s="61"/>
      <c r="H47" s="61"/>
      <c r="I47" s="57" t="s">
        <v>48</v>
      </c>
      <c r="J47" s="58"/>
      <c r="K47" s="59"/>
      <c r="L47" s="57" t="s">
        <v>49</v>
      </c>
      <c r="M47" s="58"/>
      <c r="N47" s="59"/>
      <c r="O47" s="57" t="s">
        <v>48</v>
      </c>
      <c r="P47" s="58"/>
      <c r="Q47" s="59"/>
      <c r="R47" s="57" t="s">
        <v>49</v>
      </c>
      <c r="S47" s="58"/>
      <c r="T47" s="59"/>
      <c r="U47" s="57" t="s">
        <v>48</v>
      </c>
      <c r="V47" s="58"/>
      <c r="W47" s="59"/>
      <c r="X47" s="57" t="s">
        <v>49</v>
      </c>
      <c r="Y47" s="58"/>
      <c r="Z47" s="59"/>
      <c r="AA47" s="57" t="s">
        <v>48</v>
      </c>
      <c r="AB47" s="58"/>
      <c r="AC47" s="59"/>
      <c r="AD47" s="57" t="s">
        <v>49</v>
      </c>
      <c r="AE47" s="58"/>
      <c r="AF47" s="59"/>
      <c r="AG47" s="57" t="s">
        <v>48</v>
      </c>
      <c r="AH47" s="58"/>
      <c r="AI47" s="59"/>
      <c r="AJ47" s="57" t="s">
        <v>49</v>
      </c>
      <c r="AK47" s="59"/>
      <c r="AL47" s="35" t="s">
        <v>50</v>
      </c>
      <c r="AM47" s="35" t="s">
        <v>51</v>
      </c>
      <c r="AN47" s="5"/>
    </row>
    <row r="48" spans="1:43" ht="18" customHeight="1">
      <c r="A48" s="5"/>
      <c r="B48" s="36" t="s">
        <v>52</v>
      </c>
      <c r="C48" s="35">
        <f>COUNTIFS($B$11:$B$30,C$46,$C$11:$C$30,"A",$E$11:$E$30,"*")</f>
        <v>1</v>
      </c>
      <c r="D48" s="35">
        <f>COUNTIFS($B$11:$B$30,C$46,$C$11:$C$30,"B",$E$11:$E$30,"*")</f>
        <v>0</v>
      </c>
      <c r="E48" s="35">
        <f>COUNTIFS($B$11:$B$30,E$46,$C$11:$C$30,"A",$E$11:$E$30,"*")</f>
        <v>0</v>
      </c>
      <c r="F48" s="57">
        <f>COUNTIFS($B$11:$B$30,E$46,$C$11:$C$30,"B",$E$11:$E$30,"*")</f>
        <v>1</v>
      </c>
      <c r="G48" s="58"/>
      <c r="H48" s="59"/>
      <c r="I48" s="57">
        <f>COUNTIFS($B$11:$B$30,I$46,$C$11:$C$30,"A",$E$11:$E$30,"*")</f>
        <v>0</v>
      </c>
      <c r="J48" s="58"/>
      <c r="K48" s="59"/>
      <c r="L48" s="57">
        <f>COUNTIFS($B$11:$B$30,I$46,$C$11:$C$30,"B",$E$11:$E$30,"*")</f>
        <v>0</v>
      </c>
      <c r="M48" s="58"/>
      <c r="N48" s="59"/>
      <c r="O48" s="57">
        <f>COUNTIFS($B$11:$B$30,O$46,$C$11:$C$30,"A",$E$11:$E$30,"*")</f>
        <v>0</v>
      </c>
      <c r="P48" s="58"/>
      <c r="Q48" s="59"/>
      <c r="R48" s="57">
        <f>COUNTIFS($B$11:$B$30,O$46,$C$11:$C$30,"B",$E$11:$E$30,"*")</f>
        <v>0</v>
      </c>
      <c r="S48" s="58"/>
      <c r="T48" s="59"/>
      <c r="U48" s="57">
        <f>COUNTIFS($B$11:$B$30,U$46,$C$11:$C$30,"A",$E$11:$E$30,"*")</f>
        <v>0</v>
      </c>
      <c r="V48" s="58"/>
      <c r="W48" s="59"/>
      <c r="X48" s="57">
        <f>COUNTIFS($B$11:$B$30,U$46,$C$11:$C$30,"B",$E$11:$E$30,"*")</f>
        <v>0</v>
      </c>
      <c r="Y48" s="58"/>
      <c r="Z48" s="59"/>
      <c r="AA48" s="57">
        <f>COUNTIFS($B$11:$B$30,AA$46,$C$11:$C$30,"A",$E$11:$E$30,"*")</f>
        <v>0</v>
      </c>
      <c r="AB48" s="58"/>
      <c r="AC48" s="59"/>
      <c r="AD48" s="57">
        <f>COUNTIFS($B$11:$B$30,AA$46,$C$11:$C$30,"B",$E$11:$E$30,"*")</f>
        <v>0</v>
      </c>
      <c r="AE48" s="58"/>
      <c r="AF48" s="59"/>
      <c r="AG48" s="57">
        <f>COUNTIFS($B$11:$B$30,AG$46,$C$11:$C$30,"A",$E$11:$E$30,"*")</f>
        <v>0</v>
      </c>
      <c r="AH48" s="58"/>
      <c r="AI48" s="59"/>
      <c r="AJ48" s="57">
        <f>COUNTIFS($B$11:$B$30,AG$46,$C$11:$C$30,"B",$E$11:$E$30,"*")</f>
        <v>0</v>
      </c>
      <c r="AK48" s="59"/>
      <c r="AL48" s="35">
        <f>COUNTIFS($B$11:$B$30,AL$46,$C$11:$C$30,"A",$E$11:$E$30,"*")</f>
        <v>0</v>
      </c>
      <c r="AM48" s="35">
        <f>COUNTIFS($B$11:$B$30,AL$46,$C$11:$C$30,"B",$E$11:$E$30,"*")</f>
        <v>0</v>
      </c>
      <c r="AN48" s="5"/>
    </row>
    <row r="49" spans="1:40" ht="18" customHeight="1">
      <c r="A49" s="5"/>
      <c r="B49" s="30" t="s">
        <v>53</v>
      </c>
      <c r="C49" s="35">
        <f>COUNTIFS($B$11:$B$30,C$46,$C$11:$C$30,"C",$E$11:$E$30,"*")</f>
        <v>0</v>
      </c>
      <c r="D49" s="35">
        <f>COUNTIFS($B$11:$B$30,C$46,$C$11:$C$30,"D",$E$11:$E$30,"*")</f>
        <v>0</v>
      </c>
      <c r="E49" s="35">
        <f>COUNTIFS($B$11:$B$30,E$46,$C$11:$C$30,"C",$E$11:$E$30,"*")</f>
        <v>0</v>
      </c>
      <c r="F49" s="57">
        <f>COUNTIFS($B$11:$B$30,E$46,$C$11:$C$30,"D",$E$11:$E$30,"*")</f>
        <v>0</v>
      </c>
      <c r="G49" s="58"/>
      <c r="H49" s="59"/>
      <c r="I49" s="57">
        <f>COUNTIFS($B$11:$B$30,I$46,$C$11:$C$30,"C",$E$11:$E$30,"*")</f>
        <v>1</v>
      </c>
      <c r="J49" s="58"/>
      <c r="K49" s="59"/>
      <c r="L49" s="57">
        <f>COUNTIFS($B$11:$B$30,I$46,$C$11:$C$30,"D",$E$11:$E$30,"*")</f>
        <v>1</v>
      </c>
      <c r="M49" s="58"/>
      <c r="N49" s="59"/>
      <c r="O49" s="57">
        <f>COUNTIFS($B$11:$B$30,O$46,$C$11:$C$30,"C",$E$11:$E$30,"*")</f>
        <v>0</v>
      </c>
      <c r="P49" s="58"/>
      <c r="Q49" s="59"/>
      <c r="R49" s="57">
        <f>COUNTIFS($B$11:$B$30,O$46,$C$11:$C$30,"D",$E$11:$E$30,"*")</f>
        <v>0</v>
      </c>
      <c r="S49" s="58"/>
      <c r="T49" s="59"/>
      <c r="U49" s="57">
        <f>COUNTIFS($B$11:$B$30,U$46,$C$11:$C$30,"C",$E$11:$E$30,"*")</f>
        <v>0</v>
      </c>
      <c r="V49" s="58"/>
      <c r="W49" s="59"/>
      <c r="X49" s="57">
        <f>COUNTIFS($B$11:$B$30,U$46,$C$11:$C$30,"D",$E$11:$E$30,"*")</f>
        <v>0</v>
      </c>
      <c r="Y49" s="58"/>
      <c r="Z49" s="59"/>
      <c r="AA49" s="57">
        <f>COUNTIFS($B$11:$B$30,AA$46,$C$11:$C$30,"C",$E$11:$E$30,"*")</f>
        <v>0</v>
      </c>
      <c r="AB49" s="58"/>
      <c r="AC49" s="59"/>
      <c r="AD49" s="57">
        <f>COUNTIFS($B$11:$B$30,AA$46,$C$11:$C$30,"D",$E$11:$E$30,"*")</f>
        <v>0</v>
      </c>
      <c r="AE49" s="58"/>
      <c r="AF49" s="59"/>
      <c r="AG49" s="57">
        <f>COUNTIFS($B$11:$B$30,AG$46,$C$11:$C$30,"C",$E$11:$E$30,"*")</f>
        <v>0</v>
      </c>
      <c r="AH49" s="58"/>
      <c r="AI49" s="59"/>
      <c r="AJ49" s="57">
        <f>COUNTIFS($B$11:$B$30,AG$46,$C$11:$C$30,"D",$E$11:$E$30,"*")</f>
        <v>0</v>
      </c>
      <c r="AK49" s="59"/>
      <c r="AL49" s="35">
        <f>COUNTIFS($B$11:$B$30,AL$46,$C$11:$C$30,"C",$E$11:$E$30,"*")</f>
        <v>0</v>
      </c>
      <c r="AM49" s="35">
        <f>COUNTIFS($B$11:$B$30,AL$46,$C$11:$C$30,"D",$E$11:$E$30,"*")</f>
        <v>0</v>
      </c>
      <c r="AN49" s="5"/>
    </row>
    <row r="50" spans="1:40" ht="24.95" customHeight="1">
      <c r="A50" s="5"/>
      <c r="B50" s="30" t="s">
        <v>54</v>
      </c>
      <c r="C50" s="50">
        <f>IF($AK$3="４週",SUMIFS($AK$11:$AK$30,$B$11:$B$30,C46)/4/$AH$5,IF(OR($AK$3="変形労働時間制１月単位（暦月）",$AK$3="変形労働時間制１年単位（暦月）"),SUMIFS($AK$11:$AK$30,$B$11:$B$30,C46)/$AL$5,"記載する期間を選択してください"))</f>
        <v>0</v>
      </c>
      <c r="D50" s="52"/>
      <c r="E50" s="54">
        <f>IF($AK$3="４週",SUMIFS($AK$11:$AK$30,$B$11:$B$30,E46)/4/$AH$5,IF(OR($AK$3="変形労働時間制１月単位（暦月）",$AK$3="変形労働時間制１年単位（暦月）"),SUMIFS($AK$11:$AK$30,$B$11:$B$30,E46)/$AL$5,"記載する期間を選択してください"))</f>
        <v>0</v>
      </c>
      <c r="F50" s="55"/>
      <c r="G50" s="55"/>
      <c r="H50" s="56"/>
      <c r="I50" s="50">
        <f>IF($AK$3="４週",SUMIFS($AK$11:$AK$30,$B$11:$B$30,I46)/4/$AH$5,IF(OR($AK$3="変形労働時間制１月単位（暦月）",$AK$3="変形労働時間制１年単位（暦月）"),SUMIFS($AK$11:$AK$30,$B$11:$B$30,I46)/$AL$5,"記載する期間を選択してください"))</f>
        <v>0</v>
      </c>
      <c r="J50" s="51"/>
      <c r="K50" s="51"/>
      <c r="L50" s="51"/>
      <c r="M50" s="51"/>
      <c r="N50" s="52"/>
      <c r="O50" s="50">
        <f>IF($AK$3="４週",SUMIFS($AK$11:$AK$30,$B$11:$B$30,O46)/4/$AH$5,IF(OR($AK$3="変形労働時間制１月単位（暦月）",$AK$3="変形労働時間制１年単位（暦月）"),SUMIFS($AK$11:$AK$30,$B$11:$B$30,O46)/$AL$5,"記載する期間を選択してください"))</f>
        <v>0</v>
      </c>
      <c r="P50" s="51"/>
      <c r="Q50" s="51"/>
      <c r="R50" s="51"/>
      <c r="S50" s="51"/>
      <c r="T50" s="52"/>
      <c r="U50" s="50">
        <f>IF($AK$3="４週",SUMIFS($AK$11:$AK$30,$B$11:$B$30,U46)/4/$AH$5,IF(OR($AK$3="変形労働時間制１月単位（暦月）",$AK$3="変形労働時間制１年単位（暦月）"),SUMIFS($AK$11:$AK$30,$B$11:$B$30,U46)/$AL$5,"記載する期間を選択してください"))</f>
        <v>0</v>
      </c>
      <c r="V50" s="51"/>
      <c r="W50" s="51"/>
      <c r="X50" s="51"/>
      <c r="Y50" s="51"/>
      <c r="Z50" s="52"/>
      <c r="AA50" s="50">
        <f>IF($AK$3="４週",SUMIFS($AK$11:$AK$30,$B$11:$B$30,AA46)/4/$AH$5,IF(OR($AK$3="変形労働時間制１月単位（暦月）",$AK$3="変形労働時間制１年単位（暦月）"),SUMIFS($AK$11:$AK$30,$B$11:$B$30,AA46)/$AL$5,"記載する期間を選択してください"))</f>
        <v>0</v>
      </c>
      <c r="AB50" s="51"/>
      <c r="AC50" s="51"/>
      <c r="AD50" s="51"/>
      <c r="AE50" s="51"/>
      <c r="AF50" s="52"/>
      <c r="AG50" s="50">
        <f>IF($AK$3="４週",SUMIFS($AK$11:$AK$30,$B$11:$B$30,AG46)/4/$AH$5,IF(OR($AK$3="変形労働時間制１月単位（暦月）",$AK$3="変形労働時間制１年単位（暦月）"),SUMIFS($AK$11:$AK$30,$B$11:$B$30,AG46)/$AL$5,"記載する期間を選択してください"))</f>
        <v>0</v>
      </c>
      <c r="AH50" s="51"/>
      <c r="AI50" s="51"/>
      <c r="AJ50" s="51"/>
      <c r="AK50" s="52"/>
      <c r="AL50" s="50">
        <f>IF($AK$3="４週",SUMIFS($AK$11:$AK$30,$B$11:$B$30,AL46)/4/$AH$5,IF(OR($AK$3="変形労働時間制１月単位（暦月）",$AK$3="変形労働時間制１年単位（暦月）"),SUMIFS($AK$11:$AK$30,$B$11:$B$30,AL46)/$AL$5,"記載する期間を選択してください"))</f>
        <v>0</v>
      </c>
      <c r="AM50" s="52"/>
      <c r="AN50" s="5"/>
    </row>
    <row r="51" spans="1:40" ht="5.15" customHeight="1">
      <c r="A51" s="5"/>
      <c r="B51" s="8"/>
      <c r="C51" s="37">
        <v>2</v>
      </c>
      <c r="D51" s="37"/>
      <c r="E51" s="37">
        <v>3</v>
      </c>
      <c r="F51" s="37"/>
      <c r="G51" s="37"/>
      <c r="H51" s="37"/>
      <c r="I51" s="37">
        <v>4</v>
      </c>
      <c r="J51" s="37"/>
      <c r="K51" s="37"/>
      <c r="L51" s="37"/>
      <c r="M51" s="37"/>
      <c r="N51" s="37"/>
      <c r="O51" s="37">
        <v>5</v>
      </c>
      <c r="P51" s="37"/>
      <c r="Q51" s="37"/>
      <c r="R51" s="37"/>
      <c r="S51" s="37"/>
      <c r="T51" s="37"/>
      <c r="U51" s="37">
        <v>6</v>
      </c>
      <c r="V51" s="37"/>
      <c r="W51" s="37"/>
      <c r="X51" s="37"/>
      <c r="Y51" s="37"/>
      <c r="Z51" s="37"/>
      <c r="AA51" s="37">
        <v>7</v>
      </c>
      <c r="AB51" s="37"/>
      <c r="AC51" s="37"/>
      <c r="AD51" s="37"/>
      <c r="AE51" s="37"/>
      <c r="AF51" s="37"/>
      <c r="AG51" s="37">
        <v>8</v>
      </c>
      <c r="AH51" s="37"/>
      <c r="AI51" s="37"/>
      <c r="AJ51" s="37"/>
      <c r="AK51" s="37"/>
      <c r="AL51" s="37">
        <v>9</v>
      </c>
      <c r="AM51" s="38"/>
      <c r="AN51" s="5"/>
    </row>
    <row r="52" spans="1:40" ht="14.95" customHeight="1">
      <c r="A52" s="28" t="s">
        <v>55</v>
      </c>
      <c r="B52" s="39"/>
      <c r="C52" s="40"/>
      <c r="D52" s="40"/>
      <c r="E52" s="40"/>
      <c r="F52" s="41"/>
      <c r="G52" s="40"/>
      <c r="H52" s="37"/>
      <c r="I52" s="37"/>
      <c r="J52" s="37"/>
      <c r="K52" s="37"/>
      <c r="L52" s="37"/>
      <c r="M52" s="37"/>
      <c r="N52" s="37"/>
      <c r="O52" s="37"/>
      <c r="P52" s="37"/>
      <c r="Q52" s="37"/>
      <c r="R52" s="37">
        <v>6</v>
      </c>
      <c r="S52" s="37"/>
      <c r="T52" s="37"/>
      <c r="U52" s="37"/>
      <c r="V52" s="37"/>
      <c r="W52" s="37"/>
      <c r="X52" s="37">
        <v>7</v>
      </c>
      <c r="Y52" s="37"/>
      <c r="Z52" s="37"/>
      <c r="AA52" s="37"/>
      <c r="AB52" s="37"/>
      <c r="AC52" s="37"/>
      <c r="AD52" s="37">
        <v>8</v>
      </c>
      <c r="AE52" s="37"/>
      <c r="AF52" s="37"/>
      <c r="AG52" s="42"/>
      <c r="AH52" s="42"/>
      <c r="AI52" s="42"/>
      <c r="AJ52" s="42">
        <v>9</v>
      </c>
      <c r="AK52" s="43"/>
      <c r="AL52" s="43"/>
      <c r="AM52" s="5"/>
    </row>
    <row r="53" spans="1:40" s="28" customFormat="1" ht="14.95" customHeight="1">
      <c r="A53" s="28" t="s">
        <v>56</v>
      </c>
      <c r="B53" s="32"/>
      <c r="C53" s="32"/>
      <c r="D53" s="32"/>
      <c r="E53" s="32"/>
      <c r="F53" s="32"/>
      <c r="G53" s="32"/>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40" s="28" customFormat="1" ht="14.95" customHeight="1">
      <c r="A54" s="28" t="s">
        <v>57</v>
      </c>
      <c r="B54" s="32"/>
      <c r="C54" s="32"/>
      <c r="D54" s="32"/>
      <c r="E54" s="32"/>
      <c r="F54" s="32"/>
      <c r="G54" s="32"/>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40" s="28" customFormat="1" ht="14.95" customHeight="1">
      <c r="A55" s="28" t="s">
        <v>58</v>
      </c>
      <c r="B55" s="32"/>
      <c r="C55" s="32"/>
      <c r="D55" s="32"/>
      <c r="E55" s="32"/>
      <c r="F55" s="32"/>
      <c r="G55" s="32"/>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40" s="28" customFormat="1" ht="14.95" customHeight="1">
      <c r="A56" s="28" t="s">
        <v>59</v>
      </c>
      <c r="B56" s="32"/>
      <c r="C56" s="32"/>
      <c r="D56" s="32"/>
      <c r="E56" s="32"/>
      <c r="F56" s="32"/>
      <c r="G56" s="32"/>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40" ht="14.95" customHeight="1">
      <c r="A57" s="28" t="s">
        <v>60</v>
      </c>
      <c r="B57" s="44"/>
      <c r="C57" s="28"/>
      <c r="D57" s="28"/>
      <c r="E57" s="28"/>
      <c r="F57" s="28"/>
      <c r="G57" s="28"/>
    </row>
    <row r="58" spans="1:40" ht="14.95" customHeight="1">
      <c r="A58" s="28" t="s">
        <v>61</v>
      </c>
      <c r="B58" s="44"/>
      <c r="C58" s="28"/>
      <c r="D58" s="28"/>
      <c r="E58" s="28"/>
      <c r="F58" s="28"/>
      <c r="G58" s="28"/>
    </row>
    <row r="59" spans="1:40" ht="14.95" customHeight="1">
      <c r="A59" s="28"/>
      <c r="B59" s="36" t="s">
        <v>62</v>
      </c>
      <c r="C59" s="53" t="s">
        <v>63</v>
      </c>
      <c r="D59" s="53"/>
      <c r="E59" s="53"/>
      <c r="F59" s="28"/>
      <c r="G59" s="28"/>
    </row>
    <row r="60" spans="1:40" ht="14.95" customHeight="1">
      <c r="A60" s="28"/>
      <c r="B60" s="45" t="s">
        <v>28</v>
      </c>
      <c r="C60" s="49" t="s">
        <v>64</v>
      </c>
      <c r="D60" s="49"/>
      <c r="E60" s="49"/>
      <c r="F60" s="28"/>
      <c r="G60" s="28"/>
    </row>
    <row r="61" spans="1:40" ht="14.95" customHeight="1">
      <c r="A61" s="28"/>
      <c r="B61" s="45" t="s">
        <v>30</v>
      </c>
      <c r="C61" s="49" t="s">
        <v>65</v>
      </c>
      <c r="D61" s="49"/>
      <c r="E61" s="49"/>
      <c r="F61" s="28"/>
      <c r="G61" s="28"/>
    </row>
    <row r="62" spans="1:40" ht="14.95" customHeight="1">
      <c r="A62" s="28"/>
      <c r="B62" s="45" t="s">
        <v>32</v>
      </c>
      <c r="C62" s="49" t="s">
        <v>66</v>
      </c>
      <c r="D62" s="49"/>
      <c r="E62" s="49"/>
      <c r="F62" s="28"/>
      <c r="G62" s="28"/>
    </row>
    <row r="63" spans="1:40" ht="14.95" customHeight="1">
      <c r="A63" s="28"/>
      <c r="B63" s="45" t="s">
        <v>33</v>
      </c>
      <c r="C63" s="49" t="s">
        <v>67</v>
      </c>
      <c r="D63" s="49"/>
      <c r="E63" s="49"/>
      <c r="F63" s="28"/>
      <c r="G63" s="28"/>
    </row>
    <row r="64" spans="1:40" ht="14.95" customHeight="1">
      <c r="A64" s="28"/>
      <c r="B64" s="28" t="s">
        <v>68</v>
      </c>
      <c r="C64" s="28"/>
      <c r="D64" s="28"/>
      <c r="E64" s="28"/>
      <c r="F64" s="28"/>
      <c r="G64" s="28"/>
    </row>
    <row r="65" spans="1:7" ht="14.95" customHeight="1">
      <c r="A65" s="28"/>
      <c r="B65" s="28" t="s">
        <v>69</v>
      </c>
      <c r="C65" s="28"/>
      <c r="D65" s="28"/>
      <c r="E65" s="28"/>
      <c r="F65" s="28"/>
      <c r="G65" s="28"/>
    </row>
    <row r="66" spans="1:7" ht="14.95" customHeight="1">
      <c r="A66" s="28"/>
      <c r="B66" s="28" t="s">
        <v>70</v>
      </c>
      <c r="C66" s="28"/>
      <c r="D66" s="28"/>
      <c r="E66" s="28"/>
      <c r="F66" s="28"/>
      <c r="G66" s="28"/>
    </row>
    <row r="67" spans="1:7" ht="14.95" customHeight="1">
      <c r="A67" s="28" t="s">
        <v>71</v>
      </c>
      <c r="B67" s="44"/>
      <c r="C67" s="28"/>
      <c r="D67" s="28"/>
      <c r="E67" s="28"/>
      <c r="F67" s="28"/>
      <c r="G67" s="28"/>
    </row>
    <row r="68" spans="1:7" ht="14.95" customHeight="1">
      <c r="A68" s="28" t="s">
        <v>72</v>
      </c>
      <c r="B68" s="44"/>
      <c r="C68" s="28"/>
      <c r="D68" s="28"/>
      <c r="E68" s="28"/>
      <c r="F68" s="28"/>
      <c r="G68" s="28"/>
    </row>
    <row r="69" spans="1:7" ht="14.95" customHeight="1">
      <c r="A69" s="28" t="s">
        <v>73</v>
      </c>
      <c r="B69" s="44"/>
      <c r="C69" s="28"/>
      <c r="D69" s="28"/>
      <c r="E69" s="28"/>
      <c r="F69" s="28"/>
      <c r="G69" s="28"/>
    </row>
    <row r="70" spans="1:7" ht="14.95" customHeight="1">
      <c r="A70" s="28" t="s">
        <v>74</v>
      </c>
      <c r="B70" s="44"/>
      <c r="C70" s="28"/>
      <c r="D70" s="28"/>
      <c r="E70" s="28"/>
      <c r="F70" s="28"/>
      <c r="G70" s="28"/>
    </row>
    <row r="71" spans="1:7" ht="14.95" customHeight="1">
      <c r="A71" s="28" t="s">
        <v>75</v>
      </c>
      <c r="B71" s="44"/>
      <c r="C71" s="28"/>
      <c r="D71" s="28"/>
      <c r="E71" s="28"/>
      <c r="F71" s="28"/>
      <c r="G71" s="28"/>
    </row>
    <row r="72" spans="1:7" ht="14.95" customHeight="1">
      <c r="A72" s="28" t="s">
        <v>76</v>
      </c>
      <c r="B72" s="44"/>
      <c r="C72" s="28"/>
      <c r="D72" s="28"/>
      <c r="E72" s="28"/>
      <c r="F72" s="28"/>
      <c r="G72" s="28"/>
    </row>
    <row r="73" spans="1:7" ht="14.95" customHeight="1">
      <c r="A73" s="28"/>
      <c r="B73" s="28" t="s">
        <v>77</v>
      </c>
      <c r="C73" s="28"/>
      <c r="D73" s="28"/>
      <c r="E73" s="28"/>
      <c r="F73" s="28"/>
      <c r="G73" s="28"/>
    </row>
    <row r="74" spans="1:7" ht="14.95" customHeight="1">
      <c r="A74" s="28"/>
      <c r="B74" s="28" t="s">
        <v>78</v>
      </c>
      <c r="C74" s="28"/>
      <c r="D74" s="28"/>
      <c r="E74" s="28"/>
      <c r="F74" s="28"/>
      <c r="G74" s="28"/>
    </row>
    <row r="75" spans="1:7" ht="14.95" customHeight="1">
      <c r="A75" s="28" t="s">
        <v>79</v>
      </c>
      <c r="B75" s="44"/>
      <c r="C75" s="28"/>
      <c r="D75" s="28"/>
      <c r="E75" s="28"/>
      <c r="F75" s="28"/>
      <c r="G75" s="28"/>
    </row>
    <row r="76" spans="1:7" ht="14.95" customHeight="1">
      <c r="A76" s="28" t="s">
        <v>80</v>
      </c>
      <c r="B76" s="44"/>
      <c r="C76" s="28"/>
      <c r="D76" s="28"/>
      <c r="E76" s="28"/>
      <c r="F76" s="28"/>
      <c r="G76" s="28"/>
    </row>
    <row r="77" spans="1:7" ht="14.95" customHeight="1">
      <c r="A77" s="28" t="s">
        <v>81</v>
      </c>
      <c r="B77" s="44"/>
      <c r="C77" s="28"/>
      <c r="D77" s="28"/>
      <c r="E77" s="28"/>
      <c r="F77" s="28"/>
      <c r="G77" s="28"/>
    </row>
    <row r="78" spans="1:7" ht="14.95" customHeight="1">
      <c r="A78" s="28" t="s">
        <v>82</v>
      </c>
      <c r="B78" s="44"/>
      <c r="C78" s="28"/>
      <c r="D78" s="28"/>
      <c r="E78" s="28"/>
      <c r="F78" s="28"/>
      <c r="G78" s="28"/>
    </row>
    <row r="79" spans="1:7" ht="14.95" customHeight="1">
      <c r="A79" s="28" t="s">
        <v>83</v>
      </c>
      <c r="B79" s="44"/>
      <c r="C79" s="28"/>
      <c r="D79" s="28"/>
      <c r="E79" s="28"/>
      <c r="F79" s="28"/>
      <c r="G79" s="28"/>
    </row>
    <row r="80" spans="1:7" ht="14.95" customHeight="1">
      <c r="A80" s="28" t="s">
        <v>84</v>
      </c>
      <c r="B80" s="44"/>
      <c r="C80" s="28"/>
      <c r="D80" s="28"/>
      <c r="E80" s="28"/>
      <c r="F80" s="28"/>
      <c r="G80" s="28"/>
    </row>
    <row r="81" spans="1:7" ht="14.95" customHeight="1">
      <c r="A81" s="28" t="s">
        <v>85</v>
      </c>
      <c r="B81" s="44"/>
      <c r="C81" s="28"/>
      <c r="D81" s="28"/>
      <c r="E81" s="28"/>
      <c r="F81" s="28"/>
      <c r="G81" s="28"/>
    </row>
    <row r="82" spans="1:7" ht="14.95" customHeight="1">
      <c r="A82" s="28" t="s">
        <v>86</v>
      </c>
      <c r="B82" s="44"/>
      <c r="C82" s="28"/>
      <c r="D82" s="28"/>
      <c r="E82" s="28"/>
      <c r="F82" s="28"/>
      <c r="G82" s="28"/>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3"/>
  <dataValidations count="7">
    <dataValidation type="list" allowBlank="1" showInputMessage="1" showErrorMessage="1" sqref="C11:C30" xr:uid="{BAEE9839-BD6B-466D-B3F7-6BE90005FC25}">
      <formula1>"A,B,C,D"</formula1>
    </dataValidation>
    <dataValidation operator="greaterThanOrEqual" allowBlank="1" showInputMessage="1" showErrorMessage="1" sqref="I44 AJ38:AJ39 AL38 L40 L44 I40" xr:uid="{66F0EFD6-FCF6-4795-BE41-C9B546BD4A18}"/>
    <dataValidation type="whole" operator="greaterThanOrEqual" allowBlank="1" showInputMessage="1" showErrorMessage="1" sqref="I38:I39 D38:F39 AG38:AG39 O38:O39 AD38:AD39 AA38:AA39 X38:X39 U38:U39 R38:R39 L38:L39" xr:uid="{B7FA4B2C-4EEA-4C15-82B2-37C0A56DAF2C}">
      <formula1>0</formula1>
    </dataValidation>
    <dataValidation type="list" allowBlank="1" showInputMessage="1" showErrorMessage="1" sqref="AK4:AN4" xr:uid="{6FFD2E11-8FDC-4FE1-AFBF-F0AEA29C6A99}">
      <formula1>"予定,実績"</formula1>
    </dataValidation>
    <dataValidation type="list" allowBlank="1" showInputMessage="1" showErrorMessage="1" sqref="AK3:AN3" xr:uid="{F03481D1-CC05-4717-A840-A9828E828262}">
      <formula1>"４週,変形労働時間制１月単位（暦月）,変形労働時間制１年単位（暦月）"</formula1>
    </dataValidation>
    <dataValidation type="list" allowBlank="1" showInputMessage="1" sqref="B13:B30" xr:uid="{C209D26F-3F08-4277-B630-26955008021F}">
      <formula1>INDIRECT($AK$1)</formula1>
    </dataValidation>
    <dataValidation allowBlank="1" showInputMessage="1" sqref="B11:B12" xr:uid="{8109360F-343C-456B-9AD5-58375F440F97}"/>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35"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9F499-A144-4CAF-AB9D-62CB2168767A}">
  <dimension ref="A1:L38"/>
  <sheetViews>
    <sheetView zoomScaleNormal="100" workbookViewId="0"/>
  </sheetViews>
  <sheetFormatPr defaultRowHeight="18.3"/>
  <cols>
    <col min="1" max="1" width="31.81640625" style="46" customWidth="1"/>
    <col min="2" max="11" width="10.36328125" style="46" customWidth="1"/>
  </cols>
  <sheetData>
    <row r="1" spans="1:12">
      <c r="A1" s="46" t="s">
        <v>87</v>
      </c>
      <c r="B1" s="46" t="s">
        <v>88</v>
      </c>
      <c r="C1" s="46" t="s">
        <v>89</v>
      </c>
      <c r="D1" s="46" t="s">
        <v>90</v>
      </c>
      <c r="E1" s="46" t="s">
        <v>91</v>
      </c>
      <c r="F1" s="46" t="s">
        <v>92</v>
      </c>
      <c r="G1" s="46" t="s">
        <v>93</v>
      </c>
      <c r="H1" s="46" t="s">
        <v>94</v>
      </c>
      <c r="I1" s="46" t="s">
        <v>95</v>
      </c>
      <c r="J1" s="46" t="s">
        <v>96</v>
      </c>
      <c r="K1" s="46" t="s">
        <v>97</v>
      </c>
    </row>
    <row r="2" spans="1:12">
      <c r="A2" s="46" t="s">
        <v>98</v>
      </c>
      <c r="B2" s="46" t="s">
        <v>27</v>
      </c>
      <c r="C2" s="46" t="s">
        <v>99</v>
      </c>
      <c r="D2" s="46" t="s">
        <v>100</v>
      </c>
    </row>
    <row r="3" spans="1:12">
      <c r="A3" s="46" t="s">
        <v>101</v>
      </c>
      <c r="B3" s="46" t="s">
        <v>27</v>
      </c>
      <c r="C3" s="46" t="s">
        <v>99</v>
      </c>
      <c r="D3" s="46" t="s">
        <v>100</v>
      </c>
    </row>
    <row r="4" spans="1:12">
      <c r="A4" s="46" t="s">
        <v>102</v>
      </c>
      <c r="B4" s="46" t="s">
        <v>27</v>
      </c>
      <c r="C4" s="46" t="s">
        <v>99</v>
      </c>
      <c r="D4" s="46" t="s">
        <v>100</v>
      </c>
    </row>
    <row r="5" spans="1:12">
      <c r="A5" s="46" t="s">
        <v>103</v>
      </c>
      <c r="B5" s="46" t="s">
        <v>27</v>
      </c>
      <c r="C5" s="46" t="s">
        <v>99</v>
      </c>
      <c r="D5" s="46" t="s">
        <v>100</v>
      </c>
    </row>
    <row r="6" spans="1:12">
      <c r="A6" s="47" t="s">
        <v>104</v>
      </c>
      <c r="B6" s="47" t="s">
        <v>27</v>
      </c>
      <c r="C6" s="47" t="s">
        <v>29</v>
      </c>
      <c r="D6" s="47" t="s">
        <v>105</v>
      </c>
      <c r="E6" s="47" t="s">
        <v>106</v>
      </c>
      <c r="F6" s="47" t="s">
        <v>107</v>
      </c>
      <c r="G6" s="47"/>
      <c r="H6" s="47"/>
      <c r="I6" s="47"/>
      <c r="J6" s="47"/>
    </row>
    <row r="7" spans="1:12">
      <c r="A7" s="47" t="s">
        <v>108</v>
      </c>
      <c r="B7" s="47" t="s">
        <v>27</v>
      </c>
      <c r="C7" s="47" t="s">
        <v>29</v>
      </c>
      <c r="D7" s="47" t="s">
        <v>105</v>
      </c>
      <c r="E7" s="47" t="s">
        <v>106</v>
      </c>
      <c r="F7" s="47" t="s">
        <v>109</v>
      </c>
      <c r="G7" s="47" t="s">
        <v>110</v>
      </c>
      <c r="H7" s="47" t="s">
        <v>111</v>
      </c>
      <c r="I7" s="47" t="s">
        <v>107</v>
      </c>
      <c r="J7" s="47"/>
    </row>
    <row r="8" spans="1:12">
      <c r="A8" s="47" t="s">
        <v>112</v>
      </c>
      <c r="B8" s="47" t="s">
        <v>27</v>
      </c>
      <c r="C8" s="47" t="s">
        <v>107</v>
      </c>
      <c r="D8" s="47"/>
      <c r="E8" s="47"/>
      <c r="F8" s="47"/>
      <c r="G8" s="47"/>
      <c r="H8" s="47"/>
      <c r="I8" s="47"/>
      <c r="J8" s="47"/>
    </row>
    <row r="9" spans="1:12">
      <c r="A9" s="47" t="s">
        <v>113</v>
      </c>
      <c r="B9" s="47" t="s">
        <v>27</v>
      </c>
      <c r="C9" s="47" t="s">
        <v>107</v>
      </c>
      <c r="D9" s="47"/>
      <c r="E9" s="47"/>
      <c r="F9" s="47"/>
      <c r="G9" s="47"/>
      <c r="H9" s="47"/>
      <c r="I9" s="47"/>
      <c r="J9" s="47"/>
    </row>
    <row r="10" spans="1:12">
      <c r="A10" s="47" t="s">
        <v>114</v>
      </c>
      <c r="B10" s="47" t="s">
        <v>27</v>
      </c>
      <c r="C10" s="47" t="s">
        <v>107</v>
      </c>
      <c r="D10" s="47"/>
      <c r="E10" s="47"/>
      <c r="F10" s="47"/>
      <c r="G10" s="47"/>
      <c r="H10" s="47"/>
      <c r="I10" s="47"/>
      <c r="J10" s="47"/>
    </row>
    <row r="11" spans="1:12">
      <c r="A11" s="47" t="s">
        <v>115</v>
      </c>
      <c r="B11" s="47" t="s">
        <v>27</v>
      </c>
      <c r="C11" s="47" t="s">
        <v>99</v>
      </c>
      <c r="D11" s="47" t="s">
        <v>100</v>
      </c>
      <c r="E11" s="47"/>
      <c r="F11" s="47"/>
      <c r="G11" s="47"/>
      <c r="H11" s="47"/>
      <c r="I11" s="47"/>
      <c r="J11" s="47"/>
    </row>
    <row r="12" spans="1:12">
      <c r="A12" s="47" t="s">
        <v>116</v>
      </c>
      <c r="B12" s="47" t="s">
        <v>27</v>
      </c>
      <c r="C12" s="47" t="s">
        <v>29</v>
      </c>
      <c r="D12" s="47" t="s">
        <v>117</v>
      </c>
      <c r="E12" s="47" t="s">
        <v>107</v>
      </c>
      <c r="F12" s="47" t="s">
        <v>118</v>
      </c>
      <c r="G12" s="47"/>
      <c r="H12" s="47"/>
      <c r="I12" s="47"/>
      <c r="J12" s="47"/>
    </row>
    <row r="13" spans="1:12">
      <c r="A13" s="47" t="s">
        <v>119</v>
      </c>
      <c r="B13" s="47" t="s">
        <v>27</v>
      </c>
      <c r="C13" s="47" t="s">
        <v>29</v>
      </c>
      <c r="D13" s="47" t="s">
        <v>117</v>
      </c>
      <c r="E13" s="47" t="s">
        <v>118</v>
      </c>
      <c r="F13" s="47"/>
      <c r="G13" s="47"/>
      <c r="H13" s="47"/>
      <c r="I13" s="47"/>
      <c r="J13" s="47"/>
    </row>
    <row r="14" spans="1:12">
      <c r="A14" s="47" t="s">
        <v>120</v>
      </c>
      <c r="B14" s="47" t="s">
        <v>27</v>
      </c>
      <c r="C14" s="47" t="s">
        <v>29</v>
      </c>
      <c r="D14" s="47" t="s">
        <v>117</v>
      </c>
      <c r="E14" s="47" t="s">
        <v>107</v>
      </c>
      <c r="F14" s="47" t="s">
        <v>118</v>
      </c>
      <c r="G14" s="47"/>
      <c r="H14" s="47"/>
      <c r="I14" s="47"/>
      <c r="J14" s="47"/>
    </row>
    <row r="15" spans="1:12">
      <c r="A15" s="47" t="s">
        <v>121</v>
      </c>
      <c r="B15" s="47" t="s">
        <v>27</v>
      </c>
      <c r="C15" s="47" t="s">
        <v>29</v>
      </c>
      <c r="D15" s="47" t="s">
        <v>105</v>
      </c>
      <c r="E15" s="47" t="s">
        <v>106</v>
      </c>
      <c r="F15" s="47" t="s">
        <v>109</v>
      </c>
      <c r="G15" s="47" t="s">
        <v>110</v>
      </c>
      <c r="H15" s="47" t="s">
        <v>111</v>
      </c>
      <c r="I15" s="47" t="s">
        <v>122</v>
      </c>
      <c r="J15" s="47" t="s">
        <v>123</v>
      </c>
      <c r="K15" s="46" t="s">
        <v>107</v>
      </c>
      <c r="L15" s="48"/>
    </row>
    <row r="16" spans="1:12">
      <c r="A16" s="47" t="s">
        <v>124</v>
      </c>
      <c r="B16" s="47" t="s">
        <v>27</v>
      </c>
      <c r="C16" s="47" t="s">
        <v>29</v>
      </c>
      <c r="D16" s="47" t="s">
        <v>106</v>
      </c>
      <c r="E16" s="47" t="s">
        <v>109</v>
      </c>
      <c r="F16" s="47" t="s">
        <v>110</v>
      </c>
      <c r="G16" s="47" t="s">
        <v>111</v>
      </c>
      <c r="H16" s="47" t="s">
        <v>107</v>
      </c>
      <c r="I16" s="47"/>
      <c r="J16" s="47"/>
    </row>
    <row r="17" spans="1:11">
      <c r="A17" s="47" t="s">
        <v>125</v>
      </c>
      <c r="B17" s="47" t="s">
        <v>27</v>
      </c>
      <c r="C17" s="47" t="s">
        <v>29</v>
      </c>
      <c r="D17" s="47" t="s">
        <v>126</v>
      </c>
      <c r="E17" s="47" t="s">
        <v>107</v>
      </c>
      <c r="F17" s="47" t="s">
        <v>118</v>
      </c>
      <c r="G17" s="47"/>
      <c r="H17" s="47"/>
      <c r="I17" s="47"/>
      <c r="J17" s="47"/>
    </row>
    <row r="18" spans="1:11">
      <c r="A18" s="47" t="s">
        <v>127</v>
      </c>
      <c r="B18" s="47" t="s">
        <v>27</v>
      </c>
      <c r="C18" s="47" t="s">
        <v>128</v>
      </c>
      <c r="D18" s="47"/>
      <c r="E18" s="47"/>
      <c r="F18" s="47"/>
      <c r="G18" s="47"/>
      <c r="H18" s="47"/>
      <c r="I18" s="47"/>
      <c r="J18" s="47"/>
    </row>
    <row r="19" spans="1:11">
      <c r="A19" s="47" t="s">
        <v>129</v>
      </c>
      <c r="B19" s="47" t="s">
        <v>27</v>
      </c>
      <c r="C19" s="47" t="s">
        <v>29</v>
      </c>
      <c r="D19" s="47" t="s">
        <v>130</v>
      </c>
      <c r="E19" s="47" t="s">
        <v>131</v>
      </c>
      <c r="F19" s="47" t="s">
        <v>132</v>
      </c>
      <c r="G19" s="47" t="s">
        <v>133</v>
      </c>
      <c r="H19" s="47" t="s">
        <v>134</v>
      </c>
      <c r="I19" s="47"/>
      <c r="J19" s="47"/>
    </row>
    <row r="20" spans="1:11">
      <c r="A20" s="47" t="s">
        <v>135</v>
      </c>
      <c r="B20" s="47" t="s">
        <v>27</v>
      </c>
      <c r="C20" s="47" t="s">
        <v>29</v>
      </c>
      <c r="D20" s="47" t="s">
        <v>131</v>
      </c>
      <c r="E20" s="47" t="s">
        <v>132</v>
      </c>
      <c r="F20" s="47" t="s">
        <v>133</v>
      </c>
      <c r="G20" s="47" t="s">
        <v>134</v>
      </c>
      <c r="H20" s="47"/>
      <c r="I20" s="47"/>
      <c r="J20" s="47"/>
    </row>
    <row r="21" spans="1:11">
      <c r="A21" s="47" t="s">
        <v>136</v>
      </c>
      <c r="B21" s="47" t="s">
        <v>27</v>
      </c>
      <c r="C21" s="47" t="s">
        <v>29</v>
      </c>
      <c r="D21" s="47" t="s">
        <v>131</v>
      </c>
      <c r="E21" s="47" t="s">
        <v>132</v>
      </c>
      <c r="F21" s="47" t="s">
        <v>133</v>
      </c>
      <c r="G21" s="47" t="s">
        <v>134</v>
      </c>
      <c r="H21" s="47"/>
      <c r="I21" s="47"/>
      <c r="J21" s="47"/>
    </row>
    <row r="22" spans="1:11">
      <c r="A22" s="47" t="s">
        <v>137</v>
      </c>
      <c r="B22" s="47" t="s">
        <v>27</v>
      </c>
      <c r="C22" s="47" t="s">
        <v>29</v>
      </c>
      <c r="D22" s="47" t="s">
        <v>131</v>
      </c>
      <c r="E22" s="47" t="s">
        <v>132</v>
      </c>
      <c r="F22" s="47" t="s">
        <v>133</v>
      </c>
      <c r="G22" s="47" t="s">
        <v>134</v>
      </c>
      <c r="H22" s="47"/>
      <c r="I22" s="47"/>
      <c r="J22" s="47"/>
    </row>
    <row r="23" spans="1:11">
      <c r="A23" s="47" t="s">
        <v>138</v>
      </c>
      <c r="B23" s="47" t="s">
        <v>27</v>
      </c>
      <c r="C23" s="47" t="s">
        <v>139</v>
      </c>
      <c r="D23" s="47" t="s">
        <v>140</v>
      </c>
      <c r="E23" s="47" t="s">
        <v>100</v>
      </c>
      <c r="G23" s="47"/>
      <c r="H23" s="47"/>
      <c r="I23" s="47"/>
      <c r="J23" s="47"/>
    </row>
    <row r="24" spans="1:11">
      <c r="A24" s="47" t="s">
        <v>141</v>
      </c>
      <c r="B24" s="47" t="s">
        <v>27</v>
      </c>
      <c r="C24" s="47" t="s">
        <v>29</v>
      </c>
      <c r="D24" s="47" t="s">
        <v>142</v>
      </c>
      <c r="E24" s="47"/>
      <c r="F24" s="47"/>
      <c r="G24" s="47"/>
      <c r="H24" s="47"/>
      <c r="I24" s="47"/>
      <c r="J24" s="47"/>
    </row>
    <row r="25" spans="1:11">
      <c r="A25" s="47" t="s">
        <v>2</v>
      </c>
      <c r="B25" s="47" t="s">
        <v>27</v>
      </c>
      <c r="C25" s="47" t="s">
        <v>29</v>
      </c>
      <c r="D25" s="47" t="s">
        <v>31</v>
      </c>
      <c r="E25" s="47"/>
      <c r="F25" s="47"/>
      <c r="G25" s="47"/>
      <c r="H25" s="47"/>
      <c r="I25" s="47"/>
      <c r="J25" s="47"/>
    </row>
    <row r="26" spans="1:11">
      <c r="A26" s="47" t="s">
        <v>143</v>
      </c>
      <c r="B26" s="47" t="s">
        <v>27</v>
      </c>
      <c r="C26" s="47" t="s">
        <v>144</v>
      </c>
      <c r="D26" s="47" t="s">
        <v>145</v>
      </c>
      <c r="E26" s="47" t="s">
        <v>146</v>
      </c>
      <c r="F26" s="47" t="s">
        <v>147</v>
      </c>
      <c r="G26" s="47" t="s">
        <v>106</v>
      </c>
      <c r="H26" s="47" t="s">
        <v>148</v>
      </c>
      <c r="I26" s="47"/>
      <c r="J26" s="47"/>
    </row>
    <row r="27" spans="1:11">
      <c r="A27" s="47" t="s">
        <v>149</v>
      </c>
      <c r="B27" s="47" t="s">
        <v>27</v>
      </c>
      <c r="C27" s="47" t="s">
        <v>144</v>
      </c>
      <c r="D27" s="47" t="s">
        <v>145</v>
      </c>
      <c r="E27" s="47" t="s">
        <v>146</v>
      </c>
      <c r="F27" s="47" t="s">
        <v>147</v>
      </c>
      <c r="G27" s="47" t="s">
        <v>106</v>
      </c>
      <c r="H27" s="47" t="s">
        <v>148</v>
      </c>
      <c r="I27" s="47"/>
      <c r="J27" s="47"/>
    </row>
    <row r="28" spans="1:11">
      <c r="A28" s="47" t="s">
        <v>150</v>
      </c>
      <c r="B28" s="47" t="s">
        <v>27</v>
      </c>
      <c r="C28" s="47" t="s">
        <v>144</v>
      </c>
      <c r="D28" s="47" t="s">
        <v>145</v>
      </c>
      <c r="E28" s="47" t="s">
        <v>146</v>
      </c>
      <c r="F28" s="47" t="s">
        <v>147</v>
      </c>
      <c r="G28" s="47" t="s">
        <v>106</v>
      </c>
      <c r="H28" s="47" t="s">
        <v>148</v>
      </c>
      <c r="I28" s="47"/>
      <c r="J28" s="47"/>
    </row>
    <row r="29" spans="1:11">
      <c r="A29" s="47" t="s">
        <v>151</v>
      </c>
      <c r="B29" s="47" t="s">
        <v>27</v>
      </c>
      <c r="C29" s="47" t="s">
        <v>144</v>
      </c>
      <c r="D29" s="47" t="s">
        <v>152</v>
      </c>
      <c r="E29" s="47" t="s">
        <v>106</v>
      </c>
      <c r="F29" s="47" t="s">
        <v>145</v>
      </c>
      <c r="G29" s="47" t="s">
        <v>146</v>
      </c>
      <c r="H29" s="47" t="s">
        <v>147</v>
      </c>
      <c r="I29" s="47" t="s">
        <v>148</v>
      </c>
      <c r="J29" s="47"/>
    </row>
    <row r="30" spans="1:11">
      <c r="A30" s="47" t="s">
        <v>153</v>
      </c>
      <c r="B30" s="47" t="s">
        <v>27</v>
      </c>
      <c r="C30" s="47" t="s">
        <v>144</v>
      </c>
      <c r="D30" s="47" t="s">
        <v>152</v>
      </c>
      <c r="E30" s="47" t="s">
        <v>106</v>
      </c>
      <c r="F30" s="47" t="s">
        <v>145</v>
      </c>
      <c r="G30" s="47" t="s">
        <v>146</v>
      </c>
      <c r="H30" s="47" t="s">
        <v>147</v>
      </c>
      <c r="I30" s="47" t="s">
        <v>148</v>
      </c>
      <c r="J30" s="47"/>
    </row>
    <row r="31" spans="1:11">
      <c r="A31" s="47" t="s">
        <v>154</v>
      </c>
      <c r="B31" s="47" t="s">
        <v>27</v>
      </c>
      <c r="C31" s="47" t="s">
        <v>144</v>
      </c>
      <c r="D31" s="47" t="s">
        <v>152</v>
      </c>
      <c r="E31" s="47" t="s">
        <v>106</v>
      </c>
      <c r="F31" s="47" t="s">
        <v>145</v>
      </c>
      <c r="G31" s="47" t="s">
        <v>146</v>
      </c>
      <c r="H31" s="47" t="s">
        <v>147</v>
      </c>
      <c r="I31" s="47" t="s">
        <v>148</v>
      </c>
      <c r="J31" s="47"/>
    </row>
    <row r="32" spans="1:11">
      <c r="A32" s="47" t="s">
        <v>155</v>
      </c>
      <c r="B32" s="47" t="s">
        <v>27</v>
      </c>
      <c r="C32" s="47" t="s">
        <v>144</v>
      </c>
      <c r="D32" s="47" t="s">
        <v>152</v>
      </c>
      <c r="E32" s="47" t="s">
        <v>145</v>
      </c>
      <c r="F32" s="47" t="s">
        <v>146</v>
      </c>
      <c r="G32" s="47" t="s">
        <v>156</v>
      </c>
      <c r="H32" s="47" t="s">
        <v>157</v>
      </c>
      <c r="I32" s="47" t="s">
        <v>147</v>
      </c>
      <c r="J32" s="47" t="s">
        <v>106</v>
      </c>
      <c r="K32" s="47" t="s">
        <v>148</v>
      </c>
    </row>
    <row r="33" spans="1:11">
      <c r="A33" s="47" t="s">
        <v>158</v>
      </c>
      <c r="B33" s="47" t="s">
        <v>27</v>
      </c>
      <c r="C33" s="47" t="s">
        <v>144</v>
      </c>
      <c r="D33" s="47" t="s">
        <v>159</v>
      </c>
      <c r="E33" s="47"/>
      <c r="F33" s="47"/>
      <c r="G33" s="47"/>
      <c r="H33" s="47"/>
      <c r="I33" s="47"/>
      <c r="J33" s="47"/>
      <c r="K33" s="47"/>
    </row>
    <row r="34" spans="1:11">
      <c r="A34" s="47" t="s">
        <v>160</v>
      </c>
      <c r="B34" s="47" t="s">
        <v>27</v>
      </c>
      <c r="C34" s="47" t="s">
        <v>144</v>
      </c>
      <c r="D34" s="47" t="s">
        <v>159</v>
      </c>
      <c r="E34" s="47"/>
      <c r="F34" s="47"/>
      <c r="G34" s="47"/>
      <c r="H34" s="47"/>
      <c r="I34" s="47"/>
      <c r="J34" s="47"/>
      <c r="K34" s="47"/>
    </row>
    <row r="35" spans="1:11">
      <c r="A35" s="47" t="s">
        <v>161</v>
      </c>
      <c r="B35" s="47" t="s">
        <v>27</v>
      </c>
      <c r="C35" s="47" t="s">
        <v>144</v>
      </c>
      <c r="D35" s="47" t="s">
        <v>105</v>
      </c>
      <c r="E35" s="47" t="s">
        <v>106</v>
      </c>
      <c r="F35" s="47" t="s">
        <v>145</v>
      </c>
      <c r="G35" s="47" t="s">
        <v>146</v>
      </c>
      <c r="H35" s="47" t="s">
        <v>156</v>
      </c>
      <c r="I35" s="47" t="s">
        <v>157</v>
      </c>
      <c r="J35" s="47" t="s">
        <v>162</v>
      </c>
      <c r="K35" s="47"/>
    </row>
    <row r="36" spans="1:11">
      <c r="A36" s="47" t="s">
        <v>163</v>
      </c>
      <c r="B36" s="47" t="s">
        <v>144</v>
      </c>
      <c r="C36" s="47" t="s">
        <v>105</v>
      </c>
      <c r="D36" s="47" t="s">
        <v>106</v>
      </c>
      <c r="E36" s="47" t="s">
        <v>145</v>
      </c>
      <c r="F36" s="47" t="s">
        <v>146</v>
      </c>
      <c r="G36" s="47" t="s">
        <v>162</v>
      </c>
      <c r="H36" s="47" t="s">
        <v>164</v>
      </c>
      <c r="I36" s="47" t="s">
        <v>165</v>
      </c>
      <c r="J36" s="47"/>
    </row>
    <row r="38" spans="1:11">
      <c r="A38" s="47"/>
    </row>
  </sheetData>
  <phoneticPr fontId="2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勤務形態一覧表（自立生活援助）</vt:lpstr>
      <vt:lpstr>選択肢</vt:lpstr>
      <vt:lpstr>'勤務形態一覧表（自立生活援助）'!Print_Area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2026-02-26T01:16:12Z</dcterms:created>
  <dcterms:modified xsi:type="dcterms:W3CDTF">2026-02-26T02:16:30Z</dcterms:modified>
</cp:coreProperties>
</file>