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38CEA8AF-EBD7-4FA2-A44E-B3A5EADC0C6F}" xr6:coauthVersionLast="47" xr6:coauthVersionMax="47" xr10:uidLastSave="{00000000-0000-0000-0000-000000000000}"/>
  <bookViews>
    <workbookView xWindow="-100" yWindow="-100" windowWidth="21467" windowHeight="11443" xr2:uid="{B0CEE49C-1E7B-4930-B338-C44B38C74B50}"/>
  </bookViews>
  <sheets>
    <sheet name="勤務形態一覧表（児童発達支援センター）"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'勤務形態一覧表（児童発達支援センター）'!$A$1:$AN$81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E44" i="1"/>
  <c r="C44" i="1"/>
  <c r="AL38" i="1"/>
  <c r="AG38" i="1"/>
  <c r="AA38" i="1"/>
  <c r="AO16" i="1" s="1"/>
  <c r="U38" i="1"/>
  <c r="O38" i="1"/>
  <c r="I38" i="1"/>
  <c r="E38" i="1"/>
  <c r="C38" i="1"/>
  <c r="AO15" i="1" s="1"/>
  <c r="AK34" i="1"/>
  <c r="AK33"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AK32" i="1" s="1"/>
  <c r="AL32" i="1" s="1"/>
  <c r="AO31" i="1"/>
  <c r="AK31" i="1"/>
  <c r="AL31" i="1" s="1"/>
  <c r="AO30" i="1"/>
  <c r="AK30" i="1"/>
  <c r="AL30" i="1" s="1"/>
  <c r="AO29" i="1"/>
  <c r="AK29" i="1"/>
  <c r="AL29" i="1" s="1"/>
  <c r="AO28" i="1"/>
  <c r="AK28" i="1"/>
  <c r="AL28" i="1" s="1"/>
  <c r="AO27" i="1"/>
  <c r="AK27" i="1"/>
  <c r="AL27" i="1" s="1"/>
  <c r="AO26" i="1"/>
  <c r="AK26" i="1"/>
  <c r="AO25" i="1"/>
  <c r="AK25" i="1"/>
  <c r="AL25" i="1" s="1"/>
  <c r="AO24" i="1"/>
  <c r="AK24" i="1"/>
  <c r="AL24" i="1" s="1"/>
  <c r="AO23" i="1"/>
  <c r="AK23" i="1"/>
  <c r="AL23" i="1" s="1"/>
  <c r="AO22" i="1"/>
  <c r="AK22" i="1"/>
  <c r="AL22" i="1" s="1"/>
  <c r="AO21" i="1"/>
  <c r="AL21" i="1"/>
  <c r="AK21" i="1"/>
  <c r="AO20" i="1"/>
  <c r="AK20" i="1"/>
  <c r="AL20" i="1" s="1"/>
  <c r="AO19" i="1"/>
  <c r="AK19" i="1"/>
  <c r="AL19" i="1" s="1"/>
  <c r="AO18" i="1"/>
  <c r="AK18" i="1"/>
  <c r="AL18" i="1" s="1"/>
  <c r="AO17" i="1"/>
  <c r="AK17" i="1"/>
  <c r="AL17" i="1" s="1"/>
  <c r="AK16" i="1"/>
  <c r="AL16" i="1" s="1"/>
  <c r="AK15" i="1"/>
  <c r="AL15" i="1" s="1"/>
  <c r="AK14" i="1"/>
  <c r="AL14" i="1" s="1"/>
  <c r="AK13" i="1"/>
  <c r="AL13" i="1" s="1"/>
  <c r="AK12" i="1"/>
  <c r="AL12" i="1" s="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L26" i="1" s="1"/>
  <c r="AO13" i="1" l="1"/>
  <c r="AO14" i="1"/>
  <c r="D46" i="1" s="1"/>
  <c r="D40" i="1"/>
  <c r="AO12" i="1"/>
  <c r="C47" i="1" s="1"/>
  <c r="I42" i="1"/>
  <c r="I40" i="1"/>
  <c r="E47" i="1" l="1"/>
  <c r="C41" i="1"/>
  <c r="C40" i="1"/>
  <c r="D47" i="1"/>
  <c r="AM40" i="1"/>
  <c r="F46" i="1"/>
  <c r="F41" i="1"/>
  <c r="F40" i="1"/>
  <c r="AM41" i="1"/>
  <c r="C48" i="1"/>
  <c r="E41" i="1"/>
  <c r="I41" i="1"/>
  <c r="E42" i="1"/>
  <c r="C42" i="1"/>
  <c r="AL41" i="1"/>
  <c r="AL40" i="1"/>
  <c r="AJ41" i="1"/>
  <c r="AG41" i="1"/>
  <c r="AG40" i="1"/>
  <c r="AD41" i="1"/>
  <c r="AD40" i="1"/>
  <c r="AA41" i="1"/>
  <c r="AA40" i="1"/>
  <c r="R41" i="1"/>
  <c r="O41" i="1"/>
  <c r="L41" i="1"/>
  <c r="AJ40" i="1"/>
  <c r="X41" i="1"/>
  <c r="X40" i="1"/>
  <c r="U41" i="1"/>
  <c r="U40" i="1"/>
  <c r="AL42" i="1"/>
  <c r="R40" i="1"/>
  <c r="AG42" i="1"/>
  <c r="O40" i="1"/>
  <c r="AA42" i="1"/>
  <c r="L40" i="1"/>
  <c r="C46" i="1"/>
  <c r="E48" i="1"/>
  <c r="E46" i="1"/>
  <c r="U42" i="1"/>
  <c r="E40" i="1"/>
  <c r="F47" i="1"/>
  <c r="D41" i="1"/>
  <c r="O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4E68F171-F3DF-4F8B-AAF0-090462A060D9}">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CB1DF0C6-A056-49CB-8699-7D8B5C8EE885}">
      <text>
        <r>
          <rPr>
            <b/>
            <sz val="8"/>
            <color indexed="81"/>
            <rFont val="游ゴシック"/>
            <family val="3"/>
            <charset val="128"/>
            <scheme val="minor"/>
          </rPr>
          <t>原則、提出先が障害福祉課の場合は予定、
福祉政策課の場合は実績を選択</t>
        </r>
      </text>
    </comment>
    <comment ref="D8" authorId="0" shapeId="0" xr:uid="{8B3470B6-29F4-4429-A30A-B2EC054145B6}">
      <text>
        <r>
          <rPr>
            <b/>
            <sz val="8"/>
            <color indexed="81"/>
            <rFont val="游ゴシック"/>
            <family val="3"/>
            <charset val="128"/>
            <scheme val="minor"/>
          </rPr>
          <t>所定労働時間の短縮措置などの
職員は【時短】と記載</t>
        </r>
      </text>
    </comment>
    <comment ref="AM8" authorId="0" shapeId="0" xr:uid="{716A16EB-B4BA-4340-AACC-5EDD94D0BE55}">
      <text>
        <r>
          <rPr>
            <b/>
            <sz val="8"/>
            <color indexed="81"/>
            <rFont val="游ゴシック"/>
            <family val="3"/>
            <charset val="128"/>
            <scheme val="minor"/>
          </rPr>
          <t>兼務先の事業所名・サービス種別・職種を記載
例／放デイとよはし・放課後等デイサービス・児童指導員</t>
        </r>
      </text>
    </comment>
    <comment ref="AH9" authorId="0" shapeId="0" xr:uid="{BDB126D7-F080-448F-8CE5-E8698C94D742}">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33" authorId="0" shapeId="0" xr:uid="{878A0DC9-058D-4F1D-B1F0-9F0ABEA0FC5D}">
      <text>
        <r>
          <rPr>
            <b/>
            <sz val="8"/>
            <color indexed="81"/>
            <rFont val="游ゴシック"/>
            <family val="3"/>
            <charset val="128"/>
            <scheme val="minor"/>
          </rPr>
          <t>運営規程に定めるサービス提供時間を記載
例／運営規程に定めるサービス提供時間が午前9時～午後2時の場合『5』と記載</t>
        </r>
      </text>
    </comment>
  </commentList>
</comments>
</file>

<file path=xl/sharedStrings.xml><?xml version="1.0" encoding="utf-8"?>
<sst xmlns="http://schemas.openxmlformats.org/spreadsheetml/2006/main" count="344" uniqueCount="162">
  <si>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</si>
  <si>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</si>
  <si>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児童発達支援・児童発達支援センターであるもの</t>
    <rPh sb="0" eb="6">
      <t>ジドウハッタツシエン</t>
    </rPh>
    <rPh sb="7" eb="11">
      <t>ジドウハッタツ</t>
    </rPh>
    <rPh sb="11" eb="13">
      <t>シエン</t>
    </rPh>
    <phoneticPr fontId="10"/>
  </si>
  <si>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</si>
  <si>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</si>
  <si>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</si>
  <si>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</si>
  <si>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</si>
  <si>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</si>
  <si>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(2)-2　定員</t>
    <rPh sb="6" eb="8">
      <t>テイイン</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</si>
  <si>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</si>
  <si>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</si>
  <si>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</si>
  <si>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</si>
  <si>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</si>
  <si>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</si>
  <si>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</si>
  <si>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</si>
  <si>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</si>
  <si>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</si>
  <si>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</si>
  <si>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</si>
  <si>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</si>
  <si>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</si>
  <si>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</si>
  <si>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</si>
  <si>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</si>
  <si>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0"/>
  </si>
  <si>
    <t>管理者</t>
    <rPh sb="0" eb="3">
      <t>カンリシャ</t>
    </rPh>
    <phoneticPr fontId="10"/>
  </si>
  <si>
    <t>A</t>
  </si>
  <si>
    <t>児童発達支援管理責任者</t>
  </si>
  <si>
    <t>B</t>
  </si>
  <si>
    <t>嘱託医</t>
    <rPh sb="0" eb="2">
      <t>ショクタク</t>
    </rPh>
    <phoneticPr fontId="10"/>
  </si>
  <si>
    <t>C</t>
  </si>
  <si>
    <t>児童指導員</t>
    <rPh sb="0" eb="2">
      <t>ジドウ</t>
    </rPh>
    <rPh sb="2" eb="5">
      <t>シドウイン</t>
    </rPh>
    <phoneticPr fontId="10"/>
  </si>
  <si>
    <t>D</t>
  </si>
  <si>
    <t>その他職員</t>
    <rPh sb="2" eb="3">
      <t>タ</t>
    </rPh>
    <rPh sb="3" eb="5">
      <t>ショクイン</t>
    </rPh>
    <phoneticPr fontId="10"/>
  </si>
  <si>
    <t>E</t>
    <phoneticPr fontId="10"/>
  </si>
  <si>
    <t>合計</t>
    <rPh sb="0" eb="2">
      <t>ゴウケイ</t>
    </rPh>
    <phoneticPr fontId="4"/>
  </si>
  <si>
    <t>サービス提供時間</t>
    <rPh sb="4" eb="6">
      <t>テイキョウ</t>
    </rPh>
    <rPh sb="6" eb="8">
      <t>ジカン</t>
    </rPh>
    <phoneticPr fontId="4"/>
  </si>
  <si>
    <t>平日</t>
    <rPh sb="0" eb="2">
      <t>ヘイジツ</t>
    </rPh>
    <phoneticPr fontId="10"/>
  </si>
  <si>
    <t>：　～　：</t>
    <phoneticPr fontId="10"/>
  </si>
  <si>
    <t>学校休業日</t>
    <rPh sb="0" eb="2">
      <t>ガッコウ</t>
    </rPh>
    <rPh sb="2" eb="5">
      <t>キュウギョウビ</t>
    </rPh>
    <phoneticPr fontId="10"/>
  </si>
  <si>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</si>
  <si>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7"/>
  </si>
  <si>
    <t>兼務</t>
    <rPh sb="0" eb="2">
      <t>ケンム</t>
    </rPh>
    <phoneticPr fontId="17"/>
  </si>
  <si>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</si>
  <si>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</si>
  <si>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</si>
  <si>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</si>
  <si>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</si>
  <si>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</si>
  <si>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</si>
  <si>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</si>
  <si>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(2) -2　定員数を入力してください。</t>
    <rPh sb="8" eb="11">
      <t>テイインスウ</t>
    </rPh>
    <rPh sb="12" eb="14">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</si>
  <si>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</si>
  <si>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</si>
  <si>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</si>
  <si>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</si>
  <si>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</si>
  <si>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</si>
  <si>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</si>
  <si>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</si>
  <si>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</si>
  <si>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</si>
  <si>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</si>
  <si>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</si>
  <si>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</si>
  <si>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</si>
  <si>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</si>
  <si>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</si>
  <si>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</si>
  <si>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</si>
  <si>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</si>
  <si>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</si>
  <si>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</si>
  <si>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</si>
  <si>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</si>
  <si>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</si>
  <si>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</si>
  <si>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</si>
  <si>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</si>
  <si>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</si>
  <si>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</si>
  <si>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0"/>
  </si>
  <si>
    <t>職種①</t>
    <rPh sb="0" eb="2">
      <t>ショクシュ</t>
    </rPh>
    <phoneticPr fontId="10"/>
  </si>
  <si>
    <t>職種②</t>
    <rPh sb="0" eb="2">
      <t>ショクシュ</t>
    </rPh>
    <phoneticPr fontId="10"/>
  </si>
  <si>
    <t>職種③</t>
    <rPh sb="0" eb="2">
      <t>ショクシュ</t>
    </rPh>
    <phoneticPr fontId="10"/>
  </si>
  <si>
    <t>職種④</t>
    <rPh sb="0" eb="2">
      <t>ショクシュ</t>
    </rPh>
    <phoneticPr fontId="10"/>
  </si>
  <si>
    <t>職種⑤</t>
    <rPh sb="0" eb="2">
      <t>ショクシュ</t>
    </rPh>
    <phoneticPr fontId="10"/>
  </si>
  <si>
    <t>職種⑥</t>
    <rPh sb="0" eb="2">
      <t>ショクシュ</t>
    </rPh>
    <phoneticPr fontId="10"/>
  </si>
  <si>
    <t>職種⑦</t>
    <rPh sb="0" eb="2">
      <t>ショクシュ</t>
    </rPh>
    <phoneticPr fontId="10"/>
  </si>
  <si>
    <t>職種⑧</t>
    <rPh sb="0" eb="2">
      <t>ショクシュ</t>
    </rPh>
    <phoneticPr fontId="10"/>
  </si>
  <si>
    <t>職種⑨</t>
    <phoneticPr fontId="10"/>
  </si>
  <si>
    <t>職種⑩</t>
    <phoneticPr fontId="10"/>
  </si>
  <si>
    <t>居宅介護</t>
    <phoneticPr fontId="4"/>
  </si>
  <si>
    <t>サービス提供責任者</t>
    <rPh sb="4" eb="6">
      <t>テイキョウ</t>
    </rPh>
    <rPh sb="6" eb="9">
      <t>セキニンシャ</t>
    </rPh>
    <phoneticPr fontId="10"/>
  </si>
  <si>
    <t>従業者</t>
    <rPh sb="0" eb="3">
      <t>ジュウギョウシャ</t>
    </rPh>
    <phoneticPr fontId="10"/>
  </si>
  <si>
    <t>重度訪問介護</t>
    <rPh sb="0" eb="2">
      <t>ジュウド</t>
    </rPh>
    <rPh sb="2" eb="4">
      <t>ホウモン</t>
    </rPh>
    <rPh sb="4" eb="6">
      <t>カイゴ</t>
    </rPh>
    <phoneticPr fontId="10"/>
  </si>
  <si>
    <t>同行援護</t>
    <rPh sb="0" eb="2">
      <t>ドウコウ</t>
    </rPh>
    <rPh sb="2" eb="4">
      <t>エンゴ</t>
    </rPh>
    <phoneticPr fontId="10"/>
  </si>
  <si>
    <t>行動援護</t>
    <rPh sb="0" eb="4">
      <t>コウドウエンゴ</t>
    </rPh>
    <phoneticPr fontId="10"/>
  </si>
  <si>
    <t>療養介護</t>
    <rPh sb="0" eb="2">
      <t>リョウヨウ</t>
    </rPh>
    <rPh sb="2" eb="4">
      <t>カイゴ</t>
    </rPh>
    <phoneticPr fontId="4"/>
  </si>
  <si>
    <t>サービス管理責任者</t>
    <rPh sb="4" eb="6">
      <t>カンリ</t>
    </rPh>
    <rPh sb="6" eb="9">
      <t>セキニンシャ</t>
    </rPh>
    <phoneticPr fontId="10"/>
  </si>
  <si>
    <t>医師</t>
    <rPh sb="0" eb="2">
      <t>イシ</t>
    </rPh>
    <phoneticPr fontId="10"/>
  </si>
  <si>
    <t>看護職員</t>
    <rPh sb="0" eb="4">
      <t>カンゴショクイン</t>
    </rPh>
    <phoneticPr fontId="10"/>
  </si>
  <si>
    <t>生活支援員</t>
    <rPh sb="0" eb="5">
      <t>セイカツシエンイン</t>
    </rPh>
    <phoneticPr fontId="10"/>
  </si>
  <si>
    <t>生活介護</t>
    <rPh sb="0" eb="2">
      <t>セイカツ</t>
    </rPh>
    <rPh sb="2" eb="4">
      <t>カイゴ</t>
    </rPh>
    <phoneticPr fontId="4"/>
  </si>
  <si>
    <t>理学療法士</t>
    <rPh sb="0" eb="5">
      <t>リガクリョウホウシ</t>
    </rPh>
    <phoneticPr fontId="10"/>
  </si>
  <si>
    <t>作業療法士</t>
    <rPh sb="0" eb="5">
      <t>サギョウリョウホウシ</t>
    </rPh>
    <phoneticPr fontId="10"/>
  </si>
  <si>
    <t>言語聴覚士</t>
    <rPh sb="0" eb="2">
      <t>ゲンゴ</t>
    </rPh>
    <rPh sb="2" eb="5">
      <t>チョウカクシ</t>
    </rPh>
    <phoneticPr fontId="10"/>
  </si>
  <si>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</si>
  <si>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</si>
  <si>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</si>
  <si>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</si>
  <si>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</si>
  <si>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0"/>
  </si>
  <si>
    <t>夜間支援従事者</t>
    <rPh sb="0" eb="7">
      <t>ヤカンシエンジュウジシャ</t>
    </rPh>
    <phoneticPr fontId="10"/>
  </si>
  <si>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</si>
  <si>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</si>
  <si>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</si>
  <si>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0"/>
  </si>
  <si>
    <t>職業指導員</t>
    <rPh sb="0" eb="2">
      <t>ショクギョウ</t>
    </rPh>
    <rPh sb="2" eb="4">
      <t>シドウ</t>
    </rPh>
    <rPh sb="4" eb="5">
      <t>イン</t>
    </rPh>
    <phoneticPr fontId="10"/>
  </si>
  <si>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</si>
  <si>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</si>
  <si>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0"/>
  </si>
  <si>
    <t>就労選択支援</t>
    <rPh sb="0" eb="2">
      <t>シュウロウ</t>
    </rPh>
    <rPh sb="2" eb="4">
      <t>センタク</t>
    </rPh>
    <rPh sb="4" eb="6">
      <t>シエン</t>
    </rPh>
    <phoneticPr fontId="10"/>
  </si>
  <si>
    <t>就労選択支援員</t>
    <rPh sb="0" eb="2">
      <t>シュウロウ</t>
    </rPh>
    <rPh sb="2" eb="4">
      <t>センタク</t>
    </rPh>
    <rPh sb="4" eb="7">
      <t>シエンイン</t>
    </rPh>
    <phoneticPr fontId="10"/>
  </si>
  <si>
    <t>就労移行支援</t>
    <rPh sb="0" eb="2">
      <t>シュウロウ</t>
    </rPh>
    <rPh sb="2" eb="4">
      <t>イコウ</t>
    </rPh>
    <rPh sb="4" eb="6">
      <t>シエン</t>
    </rPh>
    <phoneticPr fontId="4"/>
  </si>
  <si>
    <t>就労支援員</t>
    <rPh sb="0" eb="5">
      <t>シュウロウシエンイン</t>
    </rPh>
    <phoneticPr fontId="10"/>
  </si>
  <si>
    <t>職業指導員</t>
    <rPh sb="0" eb="4">
      <t>ショクギョウシドウ</t>
    </rPh>
    <rPh sb="4" eb="5">
      <t>イン</t>
    </rPh>
    <phoneticPr fontId="10"/>
  </si>
  <si>
    <t>生活支援員</t>
    <rPh sb="0" eb="2">
      <t>セイカツ</t>
    </rPh>
    <rPh sb="2" eb="5">
      <t>シエンイン</t>
    </rPh>
    <phoneticPr fontId="10"/>
  </si>
  <si>
    <t>職業指導員（施設外）</t>
    <rPh sb="0" eb="4">
      <t>ショクギョウシドウ</t>
    </rPh>
    <rPh sb="4" eb="5">
      <t>イン</t>
    </rPh>
    <rPh sb="6" eb="8">
      <t>シセツ</t>
    </rPh>
    <rPh sb="8" eb="9">
      <t>ガイ</t>
    </rPh>
    <phoneticPr fontId="10"/>
  </si>
  <si>
    <t>生活支援員（施設外）</t>
    <rPh sb="0" eb="2">
      <t>セイカツ</t>
    </rPh>
    <rPh sb="2" eb="5">
      <t>シエンイン</t>
    </rPh>
    <rPh sb="6" eb="9">
      <t>シセツガイ</t>
    </rPh>
    <phoneticPr fontId="10"/>
  </si>
  <si>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</si>
  <si>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</si>
  <si>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</si>
  <si>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</si>
  <si>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0"/>
  </si>
  <si>
    <t>相談支援員</t>
    <rPh sb="0" eb="2">
      <t>ソウダン</t>
    </rPh>
    <rPh sb="2" eb="5">
      <t>シエンイン</t>
    </rPh>
    <phoneticPr fontId="10"/>
  </si>
  <si>
    <t>就労定着支援</t>
    <rPh sb="0" eb="2">
      <t>シュウロウ</t>
    </rPh>
    <rPh sb="2" eb="4">
      <t>テイチャク</t>
    </rPh>
    <rPh sb="4" eb="6">
      <t>シエン</t>
    </rPh>
    <phoneticPr fontId="4"/>
  </si>
  <si>
    <t>就労定着支援員</t>
    <rPh sb="0" eb="2">
      <t>シュウロウ</t>
    </rPh>
    <rPh sb="2" eb="7">
      <t>テイチャクシエンイン</t>
    </rPh>
    <phoneticPr fontId="10"/>
  </si>
  <si>
    <t>自立生活援助</t>
    <rPh sb="0" eb="2">
      <t>ジリツ</t>
    </rPh>
    <rPh sb="2" eb="4">
      <t>セイカツ</t>
    </rPh>
    <rPh sb="4" eb="6">
      <t>エンジョ</t>
    </rPh>
    <phoneticPr fontId="4"/>
  </si>
  <si>
    <t>地域生活支援員</t>
    <rPh sb="0" eb="7">
      <t>チイキセイカツシエンイン</t>
    </rPh>
    <phoneticPr fontId="10"/>
  </si>
  <si>
    <t>児童発達支援</t>
    <phoneticPr fontId="9"/>
  </si>
  <si>
    <t>児童発達支援管理責任者</t>
    <rPh sb="0" eb="2">
      <t>ジドウ</t>
    </rPh>
    <rPh sb="2" eb="6">
      <t>ハッタツシエン</t>
    </rPh>
    <rPh sb="6" eb="8">
      <t>カンリ</t>
    </rPh>
    <rPh sb="8" eb="11">
      <t>セキニンシャ</t>
    </rPh>
    <phoneticPr fontId="10"/>
  </si>
  <si>
    <t>保育士</t>
    <rPh sb="0" eb="3">
      <t>ホイクシ</t>
    </rPh>
    <phoneticPr fontId="10"/>
  </si>
  <si>
    <t>機能訓練担当職員</t>
    <rPh sb="0" eb="4">
      <t>キノウクンレン</t>
    </rPh>
    <rPh sb="4" eb="6">
      <t>タントウ</t>
    </rPh>
    <rPh sb="6" eb="8">
      <t>ショクイン</t>
    </rPh>
    <phoneticPr fontId="10"/>
  </si>
  <si>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</si>
  <si>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</si>
  <si>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0"/>
  </si>
  <si>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0"/>
  </si>
  <si>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0"/>
  </si>
  <si>
    <t>栄養士</t>
    <rPh sb="0" eb="3">
      <t>エイヨウシ</t>
    </rPh>
    <phoneticPr fontId="10"/>
  </si>
  <si>
    <t>調理員</t>
    <rPh sb="0" eb="3">
      <t>チョウリイン</t>
    </rPh>
    <phoneticPr fontId="10"/>
  </si>
  <si>
    <t>保育所等訪問支援</t>
    <rPh sb="0" eb="3">
      <t>ホイクショ</t>
    </rPh>
    <rPh sb="3" eb="4">
      <t>トウ</t>
    </rPh>
    <rPh sb="4" eb="6">
      <t>ホウモン</t>
    </rPh>
    <rPh sb="6" eb="8">
      <t>シエン</t>
    </rPh>
    <phoneticPr fontId="9"/>
  </si>
  <si>
    <t>訪問支援員</t>
    <rPh sb="0" eb="2">
      <t>ホウモン</t>
    </rPh>
    <rPh sb="2" eb="5">
      <t>シエンイン</t>
    </rPh>
    <phoneticPr fontId="10"/>
  </si>
  <si>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</si>
  <si>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</si>
  <si>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0"/>
  </si>
  <si>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</si>
  <si>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0"/>
  </si>
  <si>
    <t>職業指導員</t>
    <rPh sb="0" eb="5">
      <t>ショクギョウシドウイン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</si>
</sst>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6">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2" fillId="0" borderId="0">
      <alignment vertical="center"/>
    </xf>
  </cellStyleXfs>
  <cellXfs count="90">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12" fillId="5" borderId="1" xfId="0" applyFont="1" applyFill="1" applyBorder="1">
      <alignment vertical="center"/>
    </xf>
    <xf numFmtId="0" fontId="13" fillId="0" borderId="0" xfId="1" applyFont="1" applyAlignment="1">
      <alignment horizontal="center" vertical="center"/>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4"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4"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5"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5" fillId="0" borderId="0" xfId="1" applyFont="1">
      <alignment vertical="center"/>
    </xf>
    <xf numFmtId="0" fontId="13" fillId="0" borderId="1" xfId="1" applyFont="1" applyBorder="1" applyAlignment="1">
      <alignment horizontal="right" vertical="center" shrinkToFit="1"/>
    </xf>
    <xf numFmtId="0" fontId="13" fillId="0" borderId="8" xfId="1" applyFont="1" applyBorder="1" applyAlignment="1">
      <alignment horizontal="center" vertical="center" shrinkToFit="1"/>
    </xf>
    <xf numFmtId="0" fontId="13" fillId="3" borderId="10" xfId="1" applyFont="1" applyFill="1" applyBorder="1" applyAlignment="1">
      <alignment horizontal="right" vertical="center" shrinkToFit="1"/>
    </xf>
    <xf numFmtId="178" fontId="13" fillId="0" borderId="11" xfId="1" applyNumberFormat="1" applyFont="1" applyBorder="1" applyAlignment="1">
      <alignment horizontal="right" vertical="center" shrinkToFit="1"/>
    </xf>
    <xf numFmtId="0" fontId="16" fillId="0" borderId="0" xfId="1" applyFont="1">
      <alignment vertical="center"/>
    </xf>
    <xf numFmtId="0" fontId="13" fillId="0" borderId="11" xfId="1" applyFont="1" applyBorder="1" applyAlignment="1">
      <alignment horizontal="right" vertical="center" shrinkToFit="1"/>
    </xf>
    <xf numFmtId="0" fontId="13" fillId="0" borderId="0" xfId="1" applyFont="1">
      <alignment vertical="center"/>
    </xf>
    <xf numFmtId="0" fontId="13" fillId="0" borderId="4" xfId="2" applyFont="1" applyBorder="1" applyAlignment="1">
      <alignment horizontal="center" vertical="center"/>
    </xf>
    <xf numFmtId="0" fontId="13" fillId="0" borderId="1" xfId="2"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18" fillId="0" borderId="0" xfId="2" applyFont="1" applyAlignment="1">
      <alignment horizontal="center" vertical="center"/>
    </xf>
    <xf numFmtId="0" fontId="7" fillId="0" borderId="0" xfId="2" applyFont="1" applyAlignment="1">
      <alignment horizontal="center" vertical="center"/>
    </xf>
    <xf numFmtId="0" fontId="19" fillId="0" borderId="0" xfId="1" applyFont="1" applyAlignment="1">
      <alignment horizontal="center" vertical="center"/>
    </xf>
    <xf numFmtId="0" fontId="19" fillId="0" borderId="0" xfId="2" applyFont="1" applyAlignment="1">
      <alignment horizontal="center" vertical="center"/>
    </xf>
    <xf numFmtId="0" fontId="19" fillId="0" borderId="0" xfId="1" applyFont="1">
      <alignment vertical="center"/>
    </xf>
    <xf numFmtId="0" fontId="18" fillId="0" borderId="0" xfId="1" applyFont="1">
      <alignment vertical="center"/>
    </xf>
    <xf numFmtId="0" fontId="18" fillId="0" borderId="0" xfId="1" applyFont="1" applyAlignment="1">
      <alignment horizontal="center" vertical="center"/>
    </xf>
    <xf numFmtId="0" fontId="13" fillId="0" borderId="0" xfId="1" applyFont="1" applyAlignment="1">
      <alignment horizontal="left"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5" fillId="0" borderId="0" xfId="0" applyFont="1" applyAlignment="1">
      <alignment vertical="center" shrinkToFit="1"/>
    </xf>
    <xf numFmtId="0" fontId="25" fillId="0" borderId="0" xfId="0" applyFont="1">
      <alignment vertical="center"/>
    </xf>
    <xf numFmtId="0" fontId="13" fillId="0" borderId="1" xfId="1" applyFont="1" applyBorder="1">
      <alignment vertical="center"/>
    </xf>
    <xf numFmtId="0" fontId="13" fillId="0" borderId="4" xfId="2" applyFont="1" applyBorder="1" applyAlignment="1">
      <alignment horizontal="center" vertical="center"/>
    </xf>
    <xf numFmtId="0" fontId="13" fillId="0" borderId="8" xfId="2" applyFont="1" applyBorder="1" applyAlignment="1">
      <alignment horizontal="center" vertical="center"/>
    </xf>
    <xf numFmtId="0" fontId="13" fillId="0" borderId="5" xfId="2" applyFont="1" applyBorder="1" applyAlignment="1">
      <alignment horizontal="center" vertical="center"/>
    </xf>
    <xf numFmtId="0" fontId="13" fillId="0" borderId="4"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1"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7" fillId="4" borderId="1" xfId="1" applyFont="1" applyFill="1" applyBorder="1" applyAlignment="1">
      <alignment vertical="center" shrinkToFit="1"/>
    </xf>
    <xf numFmtId="0" fontId="13" fillId="0" borderId="4" xfId="1" applyFont="1" applyBorder="1" applyAlignment="1">
      <alignment horizontal="center" vertical="center"/>
    </xf>
    <xf numFmtId="0" fontId="13" fillId="0" borderId="8"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7" xfId="1" applyFont="1" applyBorder="1" applyAlignment="1">
      <alignment horizontal="center" vertical="center"/>
    </xf>
    <xf numFmtId="0" fontId="7" fillId="0" borderId="2" xfId="1" applyFont="1" applyBorder="1" applyAlignment="1">
      <alignment horizontal="center" vertical="center"/>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2" fillId="5" borderId="1" xfId="0" applyFont="1" applyFill="1" applyBorder="1">
      <alignment vertical="center"/>
    </xf>
    <xf numFmtId="0" fontId="7" fillId="0" borderId="1" xfId="1" applyFont="1" applyBorder="1">
      <alignment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49" fontId="13" fillId="0" borderId="1" xfId="1" applyNumberFormat="1" applyFont="1" applyBorder="1" applyAlignment="1">
      <alignment horizontal="center" vertical="center"/>
    </xf>
    <xf numFmtId="0" fontId="7" fillId="2" borderId="1" xfId="1" applyFont="1" applyFill="1" applyBorder="1" applyAlignment="1">
      <alignment horizontal="center" vertical="center" shrinkToFit="1"/>
    </xf>
    <xf numFmtId="0" fontId="7" fillId="3" borderId="2" xfId="1" applyFont="1" applyFill="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81F4A0A3-B075-4037-A95F-F75F890FC9EE}"/>
    <cellStyle name="標準_③-２加算様式（就労）" xfId="1" xr:uid="{89FF38F8-D4E6-433C-81AC-9CD2761454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6581-5D6D-4C10-841A-92F0BFE09A41}">
  <dimension ref="A1:AO81"/>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36328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1"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7" t="s">
        <v>2</v>
      </c>
      <c r="AL1" s="87"/>
      <c r="AM1" s="87"/>
      <c r="AN1" s="87"/>
    </row>
    <row r="2" spans="1:41" ht="18" customHeight="1">
      <c r="A2" s="5"/>
      <c r="B2" s="9"/>
      <c r="C2" s="9"/>
      <c r="D2" s="9"/>
      <c r="E2" s="9"/>
      <c r="F2" s="9"/>
      <c r="G2" s="9"/>
      <c r="H2" s="9"/>
      <c r="I2" s="9"/>
      <c r="J2" s="9"/>
      <c r="K2" s="9"/>
      <c r="L2" s="9"/>
      <c r="M2" s="88">
        <v>2024</v>
      </c>
      <c r="N2" s="88"/>
      <c r="O2" s="88"/>
      <c r="P2" s="88"/>
      <c r="Q2" s="70" t="s">
        <v>3</v>
      </c>
      <c r="R2" s="70"/>
      <c r="S2" s="88">
        <v>5</v>
      </c>
      <c r="T2" s="88"/>
      <c r="U2" s="70" t="s">
        <v>4</v>
      </c>
      <c r="V2" s="70"/>
      <c r="W2" s="9"/>
      <c r="X2" s="9"/>
      <c r="Y2" s="9"/>
      <c r="Z2" s="5"/>
      <c r="AA2" s="5"/>
      <c r="AC2" s="7"/>
      <c r="AD2" s="9"/>
      <c r="AE2" s="9"/>
      <c r="AF2" s="9"/>
      <c r="AG2" s="9"/>
      <c r="AH2" s="9"/>
      <c r="AI2" s="7" t="s">
        <v>5</v>
      </c>
      <c r="AJ2" s="7"/>
      <c r="AK2" s="89"/>
      <c r="AL2" s="89"/>
      <c r="AM2" s="89"/>
      <c r="AN2" s="89"/>
    </row>
    <row r="3" spans="1:41"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8" t="s">
        <v>7</v>
      </c>
      <c r="AL3" s="78"/>
      <c r="AM3" s="78"/>
      <c r="AN3" s="78"/>
    </row>
    <row r="4" spans="1:41"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8"/>
      <c r="AL4" s="78"/>
      <c r="AM4" s="78"/>
      <c r="AN4" s="78"/>
    </row>
    <row r="5" spans="1:41"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1"/>
      <c r="AF5" s="13"/>
      <c r="AG5" s="13"/>
      <c r="AH5" s="13"/>
      <c r="AI5" s="14" t="s">
        <v>9</v>
      </c>
      <c r="AJ5" s="7"/>
      <c r="AK5" s="78"/>
      <c r="AL5" s="78"/>
      <c r="AM5" s="78"/>
      <c r="AN5" s="78"/>
    </row>
    <row r="6" spans="1:41" ht="18" customHeight="1">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10</v>
      </c>
      <c r="AH6" s="79">
        <v>40</v>
      </c>
      <c r="AI6" s="79"/>
      <c r="AJ6" s="79"/>
      <c r="AK6" s="11" t="s">
        <v>11</v>
      </c>
      <c r="AL6" s="15">
        <v>160</v>
      </c>
      <c r="AM6" s="11" t="s">
        <v>12</v>
      </c>
      <c r="AN6" s="5"/>
    </row>
    <row r="7" spans="1:41" ht="10" customHeight="1">
      <c r="A7" s="5"/>
      <c r="B7" s="16"/>
      <c r="C7" s="16"/>
      <c r="D7" s="16"/>
      <c r="E7" s="16"/>
      <c r="F7" s="16"/>
      <c r="G7" s="16"/>
      <c r="H7" s="16"/>
      <c r="I7" s="16"/>
      <c r="J7" s="16"/>
      <c r="K7" s="16"/>
      <c r="L7" s="16"/>
      <c r="M7" s="16"/>
      <c r="N7" s="16"/>
      <c r="O7" s="16"/>
      <c r="P7" s="16"/>
      <c r="Q7" s="16"/>
      <c r="R7" s="16"/>
      <c r="S7" s="16"/>
      <c r="T7" s="16"/>
      <c r="U7" s="16"/>
      <c r="V7" s="16"/>
      <c r="W7" s="16"/>
      <c r="X7" s="9"/>
      <c r="Y7" s="9"/>
      <c r="Z7" s="9"/>
      <c r="AA7" s="9"/>
      <c r="AB7" s="9"/>
      <c r="AC7" s="9"/>
      <c r="AD7" s="9"/>
      <c r="AE7" s="9"/>
      <c r="AF7" s="9"/>
      <c r="AG7" s="9"/>
      <c r="AH7" s="9"/>
      <c r="AI7" s="9"/>
      <c r="AJ7" s="9"/>
      <c r="AK7" s="9"/>
      <c r="AL7" s="9"/>
      <c r="AM7" s="5"/>
      <c r="AN7" s="5"/>
    </row>
    <row r="8" spans="1:41" ht="14.95" customHeight="1">
      <c r="A8" s="80" t="s">
        <v>13</v>
      </c>
      <c r="B8" s="81" t="s">
        <v>14</v>
      </c>
      <c r="C8" s="83" t="s">
        <v>15</v>
      </c>
      <c r="D8" s="59" t="s">
        <v>16</v>
      </c>
      <c r="E8" s="63" t="s">
        <v>17</v>
      </c>
      <c r="F8" s="86" t="s">
        <v>18</v>
      </c>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75" t="s">
        <v>19</v>
      </c>
      <c r="AL8" s="76" t="s">
        <v>20</v>
      </c>
      <c r="AM8" s="77" t="s">
        <v>21</v>
      </c>
      <c r="AN8" s="77"/>
    </row>
    <row r="9" spans="1:41" ht="14.95" customHeight="1">
      <c r="A9" s="80"/>
      <c r="B9" s="82"/>
      <c r="C9" s="84"/>
      <c r="D9" s="59"/>
      <c r="E9" s="63"/>
      <c r="F9" s="59" t="s">
        <v>22</v>
      </c>
      <c r="G9" s="59"/>
      <c r="H9" s="59"/>
      <c r="I9" s="59"/>
      <c r="J9" s="59"/>
      <c r="K9" s="59"/>
      <c r="L9" s="59"/>
      <c r="M9" s="59" t="s">
        <v>23</v>
      </c>
      <c r="N9" s="59"/>
      <c r="O9" s="59"/>
      <c r="P9" s="59"/>
      <c r="Q9" s="59"/>
      <c r="R9" s="59"/>
      <c r="S9" s="59"/>
      <c r="T9" s="59" t="s">
        <v>24</v>
      </c>
      <c r="U9" s="59"/>
      <c r="V9" s="59"/>
      <c r="W9" s="59"/>
      <c r="X9" s="59"/>
      <c r="Y9" s="59"/>
      <c r="Z9" s="59"/>
      <c r="AA9" s="59" t="s">
        <v>25</v>
      </c>
      <c r="AB9" s="59"/>
      <c r="AC9" s="59"/>
      <c r="AD9" s="59"/>
      <c r="AE9" s="59"/>
      <c r="AF9" s="59"/>
      <c r="AG9" s="59"/>
      <c r="AH9" s="59" t="s">
        <v>26</v>
      </c>
      <c r="AI9" s="59"/>
      <c r="AJ9" s="59"/>
      <c r="AK9" s="75"/>
      <c r="AL9" s="76"/>
      <c r="AM9" s="77"/>
      <c r="AN9" s="77"/>
    </row>
    <row r="10" spans="1:41" ht="14.95" customHeight="1">
      <c r="A10" s="80"/>
      <c r="B10" s="73" t="s">
        <v>27</v>
      </c>
      <c r="C10" s="84"/>
      <c r="D10" s="59"/>
      <c r="E10" s="63"/>
      <c r="F10" s="17">
        <f>DATE($M$2,$S$2,1)</f>
        <v>45413</v>
      </c>
      <c r="G10" s="17">
        <f>DATE($M$2,$S$2,2)</f>
        <v>45414</v>
      </c>
      <c r="H10" s="17">
        <f>DATE($M$2,$S$2,3)</f>
        <v>45415</v>
      </c>
      <c r="I10" s="17">
        <f>DATE($M$2,$S$2,4)</f>
        <v>45416</v>
      </c>
      <c r="J10" s="17">
        <f>DATE($M$2,$S$2,5)</f>
        <v>45417</v>
      </c>
      <c r="K10" s="17">
        <f>DATE($M$2,$S$2,6)</f>
        <v>45418</v>
      </c>
      <c r="L10" s="17">
        <f>DATE($M$2,$S$2,7)</f>
        <v>45419</v>
      </c>
      <c r="M10" s="17">
        <f>DATE($M$2,$S$2,8)</f>
        <v>45420</v>
      </c>
      <c r="N10" s="17">
        <f>DATE($M$2,$S$2,9)</f>
        <v>45421</v>
      </c>
      <c r="O10" s="17">
        <f>DATE($M$2,$S$2,10)</f>
        <v>45422</v>
      </c>
      <c r="P10" s="17">
        <f>DATE($M$2,$S$2,11)</f>
        <v>45423</v>
      </c>
      <c r="Q10" s="17">
        <f>DATE($M$2,$S$2,12)</f>
        <v>45424</v>
      </c>
      <c r="R10" s="17">
        <f>DATE($M$2,$S$2,13)</f>
        <v>45425</v>
      </c>
      <c r="S10" s="17">
        <f>DATE($M$2,$S$2,14)</f>
        <v>45426</v>
      </c>
      <c r="T10" s="17">
        <f>DATE($M$2,$S$2,15)</f>
        <v>45427</v>
      </c>
      <c r="U10" s="17">
        <f>DATE($M$2,$S$2,16)</f>
        <v>45428</v>
      </c>
      <c r="V10" s="17">
        <f>DATE($M$2,$S$2,17)</f>
        <v>45429</v>
      </c>
      <c r="W10" s="17">
        <f>DATE($M$2,$S$2,18)</f>
        <v>45430</v>
      </c>
      <c r="X10" s="17">
        <f>DATE($M$2,$S$2,19)</f>
        <v>45431</v>
      </c>
      <c r="Y10" s="17">
        <f>DATE($M$2,$S$2,20)</f>
        <v>45432</v>
      </c>
      <c r="Z10" s="17">
        <f>DATE($M$2,$S$2,21)</f>
        <v>45433</v>
      </c>
      <c r="AA10" s="17">
        <f>DATE($M$2,$S$2,22)</f>
        <v>45434</v>
      </c>
      <c r="AB10" s="17">
        <f>DATE($M$2,$S$2,23)</f>
        <v>45435</v>
      </c>
      <c r="AC10" s="17">
        <f>DATE($M$2,$S$2,24)</f>
        <v>45436</v>
      </c>
      <c r="AD10" s="17">
        <f>DATE($M$2,$S$2,25)</f>
        <v>45437</v>
      </c>
      <c r="AE10" s="17">
        <f>DATE($M$2,$S$2,26)</f>
        <v>45438</v>
      </c>
      <c r="AF10" s="17">
        <f>DATE($M$2,$S$2,27)</f>
        <v>45439</v>
      </c>
      <c r="AG10" s="17">
        <f>DATE($M$2,$S$2,28)</f>
        <v>45440</v>
      </c>
      <c r="AH10" s="17">
        <f>IF(DAY(EOMONTH(F10,0))&lt;29,"",DATE($M$2,$S$2,29))</f>
        <v>45441</v>
      </c>
      <c r="AI10" s="17">
        <f>IF(DAY(EOMONTH(F10,0))&lt;30,"",DATE($M$2,$S$2,30))</f>
        <v>45442</v>
      </c>
      <c r="AJ10" s="17">
        <f>IF(DAY(EOMONTH(F10,0))&lt;31,"",DATE($M$2,$S$2,31))</f>
        <v>45443</v>
      </c>
      <c r="AK10" s="75"/>
      <c r="AL10" s="76"/>
      <c r="AM10" s="77"/>
      <c r="AN10" s="77"/>
    </row>
    <row r="11" spans="1:41" ht="14.95" customHeight="1">
      <c r="A11" s="80"/>
      <c r="B11" s="74"/>
      <c r="C11" s="85"/>
      <c r="D11" s="59"/>
      <c r="E11" s="63"/>
      <c r="F11" s="18">
        <f>DATE($M$2,$S$2,1)</f>
        <v>45413</v>
      </c>
      <c r="G11" s="18">
        <f>DATE($M$2,$S$2,2)</f>
        <v>45414</v>
      </c>
      <c r="H11" s="18">
        <f>DATE($M$2,$S$2,3)</f>
        <v>45415</v>
      </c>
      <c r="I11" s="18">
        <f>DATE($M$2,$S$2,4)</f>
        <v>45416</v>
      </c>
      <c r="J11" s="18">
        <f>DATE($M$2,$S$2,5)</f>
        <v>45417</v>
      </c>
      <c r="K11" s="18">
        <f>DATE($M$2,$S$2,6)</f>
        <v>45418</v>
      </c>
      <c r="L11" s="18">
        <f>DATE($M$2,$S$2,7)</f>
        <v>45419</v>
      </c>
      <c r="M11" s="18">
        <f>DATE($M$2,$S$2,8)</f>
        <v>45420</v>
      </c>
      <c r="N11" s="18">
        <f>DATE($M$2,$S$2,9)</f>
        <v>45421</v>
      </c>
      <c r="O11" s="18">
        <f>DATE($M$2,$S$2,10)</f>
        <v>45422</v>
      </c>
      <c r="P11" s="18">
        <f>DATE($M$2,$S$2,11)</f>
        <v>45423</v>
      </c>
      <c r="Q11" s="18">
        <f>DATE($M$2,$S$2,12)</f>
        <v>45424</v>
      </c>
      <c r="R11" s="18">
        <f>DATE($M$2,$S$2,13)</f>
        <v>45425</v>
      </c>
      <c r="S11" s="18">
        <f>DATE($M$2,$S$2,14)</f>
        <v>45426</v>
      </c>
      <c r="T11" s="18">
        <f>DATE($M$2,$S$2,15)</f>
        <v>45427</v>
      </c>
      <c r="U11" s="18">
        <f>DATE($M$2,$S$2,16)</f>
        <v>45428</v>
      </c>
      <c r="V11" s="18">
        <f>DATE($M$2,$S$2,17)</f>
        <v>45429</v>
      </c>
      <c r="W11" s="18">
        <f>DATE($M$2,$S$2,18)</f>
        <v>45430</v>
      </c>
      <c r="X11" s="18">
        <f>DATE($M$2,$S$2,19)</f>
        <v>45431</v>
      </c>
      <c r="Y11" s="18">
        <f>DATE($M$2,$S$2,20)</f>
        <v>45432</v>
      </c>
      <c r="Z11" s="18">
        <f>DATE($M$2,$S$2,21)</f>
        <v>45433</v>
      </c>
      <c r="AA11" s="18">
        <f>DATE($M$2,$S$2,22)</f>
        <v>45434</v>
      </c>
      <c r="AB11" s="18">
        <f>DATE($M$2,$S$2,23)</f>
        <v>45435</v>
      </c>
      <c r="AC11" s="18">
        <f>DATE($M$2,$S$2,24)</f>
        <v>45436</v>
      </c>
      <c r="AD11" s="18">
        <f>DATE($M$2,$S$2,25)</f>
        <v>45437</v>
      </c>
      <c r="AE11" s="18">
        <f>DATE($M$2,$S$2,26)</f>
        <v>45438</v>
      </c>
      <c r="AF11" s="18">
        <f>DATE($M$2,$S$2,27)</f>
        <v>45439</v>
      </c>
      <c r="AG11" s="18">
        <f>DATE($M$2,$S$2,28)</f>
        <v>45440</v>
      </c>
      <c r="AH11" s="18">
        <f>IF(DAY(EOMONTH(F11,0))&lt;29,"",DATE($M$2,$S$2,29))</f>
        <v>45441</v>
      </c>
      <c r="AI11" s="18">
        <f>IF(DAY(EOMONTH(F11,0))&lt;30,"",DATE($M$2,$S$2,30))</f>
        <v>45442</v>
      </c>
      <c r="AJ11" s="18">
        <f>IF(DAY(EOMONTH(F11,0))&lt;31,"",DATE($M$2,$S$2,31))</f>
        <v>45443</v>
      </c>
      <c r="AK11" s="75"/>
      <c r="AL11" s="76"/>
      <c r="AM11" s="77"/>
      <c r="AN11" s="77"/>
    </row>
    <row r="12" spans="1:41" ht="18" customHeight="1">
      <c r="A12" s="19">
        <v>1</v>
      </c>
      <c r="B12" s="20" t="s">
        <v>28</v>
      </c>
      <c r="C12" s="21" t="s">
        <v>29</v>
      </c>
      <c r="D12" s="22"/>
      <c r="E12" s="23" t="s">
        <v>29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5">
        <f>+SUM(F12:AJ12)</f>
        <v>0</v>
      </c>
      <c r="AL12" s="26">
        <f t="shared" ref="AL12:AL32" si="0">IF($AK$3="４週",AK12/4,AK12/(DAY(EOMONTH($F$10,0))/7))</f>
        <v>0</v>
      </c>
      <c r="AM12" s="62"/>
      <c r="AN12" s="62"/>
      <c r="AO12" s="27" t="str">
        <f>IF(B12="","",IF(ISERROR(MATCH(B12,$C$38:$AM$38,0)),"その他職員",B12))</f>
        <v>管理者</v>
      </c>
    </row>
    <row r="13" spans="1:41" ht="18" customHeight="1">
      <c r="A13" s="19">
        <v>2</v>
      </c>
      <c r="B13" s="20" t="s">
        <v>30</v>
      </c>
      <c r="C13" s="21" t="s">
        <v>31</v>
      </c>
      <c r="D13" s="22"/>
      <c r="E13" s="23" t="s">
        <v>31</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5">
        <f t="shared" ref="AK13:AK32" si="1">+SUM(F13:AJ13)</f>
        <v>0</v>
      </c>
      <c r="AL13" s="26">
        <f t="shared" si="0"/>
        <v>0</v>
      </c>
      <c r="AM13" s="62"/>
      <c r="AN13" s="62"/>
      <c r="AO13" s="27" t="str">
        <f t="shared" ref="AO13:AO31" si="2">IF(B13="","",IF(ISERROR(MATCH(B13,$C$38:$AM$38,0)),"その他職員",B13))</f>
        <v>児童発達支援管理責任者</v>
      </c>
    </row>
    <row r="14" spans="1:41" ht="18" customHeight="1">
      <c r="A14" s="19">
        <v>3</v>
      </c>
      <c r="B14" s="20" t="s">
        <v>32</v>
      </c>
      <c r="C14" s="21" t="s">
        <v>33</v>
      </c>
      <c r="D14" s="22"/>
      <c r="E14" s="23" t="s">
        <v>33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5">
        <f t="shared" si="1"/>
        <v>0</v>
      </c>
      <c r="AL14" s="26">
        <f t="shared" si="0"/>
        <v>0</v>
      </c>
      <c r="AM14" s="62"/>
      <c r="AN14" s="62"/>
      <c r="AO14" s="27" t="str">
        <f t="shared" si="2"/>
        <v>嘱託医</v>
      </c>
    </row>
    <row r="15" spans="1:41" ht="18" customHeight="1">
      <c r="A15" s="19">
        <v>4</v>
      </c>
      <c r="B15" s="20" t="s">
        <v>34</v>
      </c>
      <c r="C15" s="21" t="s">
        <v>35</v>
      </c>
      <c r="D15" s="22"/>
      <c r="E15" s="23" t="s">
        <v>35</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5">
        <f t="shared" si="1"/>
        <v>0</v>
      </c>
      <c r="AL15" s="26">
        <f t="shared" si="0"/>
        <v>0</v>
      </c>
      <c r="AM15" s="62"/>
      <c r="AN15" s="62"/>
      <c r="AO15" s="27" t="str">
        <f t="shared" si="2"/>
        <v>児童指導員</v>
      </c>
    </row>
    <row r="16" spans="1:41" ht="18" customHeight="1">
      <c r="A16" s="19">
        <v>5</v>
      </c>
      <c r="B16" s="20" t="s">
        <v>36</v>
      </c>
      <c r="C16" s="21" t="s">
        <v>31</v>
      </c>
      <c r="D16" s="22"/>
      <c r="E16" s="23" t="s">
        <v>37</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5">
        <f t="shared" si="1"/>
        <v>0</v>
      </c>
      <c r="AL16" s="26">
        <f t="shared" si="0"/>
        <v>0</v>
      </c>
      <c r="AM16" s="62"/>
      <c r="AN16" s="62"/>
      <c r="AO16" s="27" t="str">
        <f t="shared" si="2"/>
        <v>その他職員</v>
      </c>
    </row>
    <row r="17" spans="1:41" ht="18" customHeight="1">
      <c r="A17" s="19">
        <v>6</v>
      </c>
      <c r="B17" s="20"/>
      <c r="C17" s="21"/>
      <c r="D17" s="22"/>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5">
        <f t="shared" si="1"/>
        <v>0</v>
      </c>
      <c r="AL17" s="26">
        <f t="shared" si="0"/>
        <v>0</v>
      </c>
      <c r="AM17" s="62"/>
      <c r="AN17" s="62"/>
      <c r="AO17" s="27" t="str">
        <f t="shared" si="2"/>
        <v/>
      </c>
    </row>
    <row r="18" spans="1:41" ht="18" customHeight="1">
      <c r="A18" s="19">
        <v>7</v>
      </c>
      <c r="B18" s="20"/>
      <c r="C18" s="21"/>
      <c r="D18" s="22"/>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f t="shared" si="1"/>
        <v>0</v>
      </c>
      <c r="AL18" s="26">
        <f t="shared" si="0"/>
        <v>0</v>
      </c>
      <c r="AM18" s="62"/>
      <c r="AN18" s="62"/>
      <c r="AO18" s="27" t="str">
        <f t="shared" si="2"/>
        <v/>
      </c>
    </row>
    <row r="19" spans="1:41" ht="18" customHeight="1">
      <c r="A19" s="19">
        <v>8</v>
      </c>
      <c r="B19" s="20"/>
      <c r="C19" s="21"/>
      <c r="D19" s="22"/>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5">
        <f t="shared" si="1"/>
        <v>0</v>
      </c>
      <c r="AL19" s="26">
        <f t="shared" si="0"/>
        <v>0</v>
      </c>
      <c r="AM19" s="62"/>
      <c r="AN19" s="62"/>
      <c r="AO19" s="27" t="str">
        <f t="shared" si="2"/>
        <v/>
      </c>
    </row>
    <row r="20" spans="1:41" ht="18" customHeight="1">
      <c r="A20" s="19">
        <v>9</v>
      </c>
      <c r="B20" s="20"/>
      <c r="C20" s="21"/>
      <c r="D20" s="22"/>
      <c r="E20" s="23"/>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f t="shared" si="1"/>
        <v>0</v>
      </c>
      <c r="AL20" s="26">
        <f t="shared" si="0"/>
        <v>0</v>
      </c>
      <c r="AM20" s="62"/>
      <c r="AN20" s="62"/>
      <c r="AO20" s="27" t="str">
        <f t="shared" si="2"/>
        <v/>
      </c>
    </row>
    <row r="21" spans="1:41" ht="18" customHeight="1">
      <c r="A21" s="19">
        <v>10</v>
      </c>
      <c r="B21" s="20"/>
      <c r="C21" s="21"/>
      <c r="D21" s="22"/>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5">
        <f t="shared" si="1"/>
        <v>0</v>
      </c>
      <c r="AL21" s="26">
        <f t="shared" si="0"/>
        <v>0</v>
      </c>
      <c r="AM21" s="62"/>
      <c r="AN21" s="62"/>
      <c r="AO21" s="27" t="str">
        <f t="shared" si="2"/>
        <v/>
      </c>
    </row>
    <row r="22" spans="1:41" ht="18" customHeight="1">
      <c r="A22" s="19">
        <v>11</v>
      </c>
      <c r="B22" s="20"/>
      <c r="C22" s="21"/>
      <c r="D22" s="22"/>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f t="shared" si="1"/>
        <v>0</v>
      </c>
      <c r="AL22" s="26">
        <f t="shared" si="0"/>
        <v>0</v>
      </c>
      <c r="AM22" s="62"/>
      <c r="AN22" s="62"/>
      <c r="AO22" s="27" t="str">
        <f t="shared" si="2"/>
        <v/>
      </c>
    </row>
    <row r="23" spans="1:41" ht="18" customHeight="1">
      <c r="A23" s="19">
        <v>12</v>
      </c>
      <c r="B23" s="20"/>
      <c r="C23" s="21"/>
      <c r="D23" s="22"/>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f t="shared" si="1"/>
        <v>0</v>
      </c>
      <c r="AL23" s="26">
        <f t="shared" si="0"/>
        <v>0</v>
      </c>
      <c r="AM23" s="62"/>
      <c r="AN23" s="62"/>
      <c r="AO23" s="27" t="str">
        <f t="shared" si="2"/>
        <v/>
      </c>
    </row>
    <row r="24" spans="1:41" ht="18" customHeight="1">
      <c r="A24" s="19">
        <v>13</v>
      </c>
      <c r="B24" s="20"/>
      <c r="C24" s="21"/>
      <c r="D24" s="22"/>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f t="shared" si="1"/>
        <v>0</v>
      </c>
      <c r="AL24" s="26">
        <f t="shared" si="0"/>
        <v>0</v>
      </c>
      <c r="AM24" s="62"/>
      <c r="AN24" s="62"/>
      <c r="AO24" s="27" t="str">
        <f t="shared" si="2"/>
        <v/>
      </c>
    </row>
    <row r="25" spans="1:41" ht="18" customHeight="1">
      <c r="A25" s="19">
        <v>14</v>
      </c>
      <c r="B25" s="20"/>
      <c r="C25" s="21"/>
      <c r="D25" s="22"/>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f t="shared" si="1"/>
        <v>0</v>
      </c>
      <c r="AL25" s="26">
        <f t="shared" si="0"/>
        <v>0</v>
      </c>
      <c r="AM25" s="62"/>
      <c r="AN25" s="62"/>
      <c r="AO25" s="27" t="str">
        <f t="shared" si="2"/>
        <v/>
      </c>
    </row>
    <row r="26" spans="1:41" ht="18" customHeight="1">
      <c r="A26" s="19">
        <v>15</v>
      </c>
      <c r="B26" s="20"/>
      <c r="C26" s="21"/>
      <c r="D26" s="22"/>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f t="shared" si="1"/>
        <v>0</v>
      </c>
      <c r="AL26" s="26">
        <f t="shared" si="0"/>
        <v>0</v>
      </c>
      <c r="AM26" s="62"/>
      <c r="AN26" s="62"/>
      <c r="AO26" s="27" t="str">
        <f t="shared" si="2"/>
        <v/>
      </c>
    </row>
    <row r="27" spans="1:41" ht="18" customHeight="1">
      <c r="A27" s="19">
        <v>16</v>
      </c>
      <c r="B27" s="20"/>
      <c r="C27" s="21"/>
      <c r="D27" s="22"/>
      <c r="E27" s="23"/>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f t="shared" si="1"/>
        <v>0</v>
      </c>
      <c r="AL27" s="26">
        <f t="shared" si="0"/>
        <v>0</v>
      </c>
      <c r="AM27" s="62"/>
      <c r="AN27" s="62"/>
      <c r="AO27" s="27" t="str">
        <f t="shared" si="2"/>
        <v/>
      </c>
    </row>
    <row r="28" spans="1:41" ht="18" customHeight="1">
      <c r="A28" s="19">
        <v>17</v>
      </c>
      <c r="B28" s="20"/>
      <c r="C28" s="21"/>
      <c r="D28" s="22"/>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f t="shared" si="1"/>
        <v>0</v>
      </c>
      <c r="AL28" s="26">
        <f t="shared" si="0"/>
        <v>0</v>
      </c>
      <c r="AM28" s="62"/>
      <c r="AN28" s="62"/>
      <c r="AO28" s="27" t="str">
        <f t="shared" si="2"/>
        <v/>
      </c>
    </row>
    <row r="29" spans="1:41" ht="18" customHeight="1">
      <c r="A29" s="19">
        <v>18</v>
      </c>
      <c r="B29" s="20"/>
      <c r="C29" s="21"/>
      <c r="D29" s="22"/>
      <c r="E29" s="23"/>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f t="shared" si="1"/>
        <v>0</v>
      </c>
      <c r="AL29" s="26">
        <f t="shared" si="0"/>
        <v>0</v>
      </c>
      <c r="AM29" s="62"/>
      <c r="AN29" s="62"/>
      <c r="AO29" s="27" t="str">
        <f t="shared" si="2"/>
        <v/>
      </c>
    </row>
    <row r="30" spans="1:41" ht="18" customHeight="1">
      <c r="A30" s="19">
        <v>19</v>
      </c>
      <c r="B30" s="20"/>
      <c r="C30" s="21"/>
      <c r="D30" s="22"/>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f t="shared" si="1"/>
        <v>0</v>
      </c>
      <c r="AL30" s="26">
        <f t="shared" si="0"/>
        <v>0</v>
      </c>
      <c r="AM30" s="62"/>
      <c r="AN30" s="62"/>
      <c r="AO30" s="27" t="str">
        <f t="shared" si="2"/>
        <v/>
      </c>
    </row>
    <row r="31" spans="1:41" ht="18" customHeight="1">
      <c r="A31" s="19">
        <v>20</v>
      </c>
      <c r="B31" s="20"/>
      <c r="C31" s="21"/>
      <c r="D31" s="22"/>
      <c r="E31" s="23"/>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5">
        <f t="shared" si="1"/>
        <v>0</v>
      </c>
      <c r="AL31" s="26">
        <f t="shared" si="0"/>
        <v>0</v>
      </c>
      <c r="AM31" s="62"/>
      <c r="AN31" s="62"/>
      <c r="AO31" s="27" t="str">
        <f t="shared" si="2"/>
        <v/>
      </c>
    </row>
    <row r="32" spans="1:41" ht="18" customHeight="1">
      <c r="A32" s="63" t="s">
        <v>38</v>
      </c>
      <c r="B32" s="64"/>
      <c r="C32" s="64"/>
      <c r="D32" s="64"/>
      <c r="E32" s="64"/>
      <c r="F32" s="28">
        <f>+SUM(F12:F31)</f>
        <v>0</v>
      </c>
      <c r="G32" s="28">
        <f t="shared" ref="G32:AJ32" si="3">+SUM(G12:G31)</f>
        <v>0</v>
      </c>
      <c r="H32" s="28">
        <f t="shared" si="3"/>
        <v>0</v>
      </c>
      <c r="I32" s="28">
        <f t="shared" si="3"/>
        <v>0</v>
      </c>
      <c r="J32" s="28">
        <f t="shared" si="3"/>
        <v>0</v>
      </c>
      <c r="K32" s="28">
        <f t="shared" si="3"/>
        <v>0</v>
      </c>
      <c r="L32" s="28">
        <f t="shared" si="3"/>
        <v>0</v>
      </c>
      <c r="M32" s="28">
        <f t="shared" si="3"/>
        <v>0</v>
      </c>
      <c r="N32" s="28">
        <f t="shared" si="3"/>
        <v>0</v>
      </c>
      <c r="O32" s="28">
        <f t="shared" si="3"/>
        <v>0</v>
      </c>
      <c r="P32" s="28">
        <f t="shared" si="3"/>
        <v>0</v>
      </c>
      <c r="Q32" s="28">
        <f t="shared" si="3"/>
        <v>0</v>
      </c>
      <c r="R32" s="28">
        <f t="shared" si="3"/>
        <v>0</v>
      </c>
      <c r="S32" s="28">
        <f t="shared" si="3"/>
        <v>0</v>
      </c>
      <c r="T32" s="28">
        <f t="shared" si="3"/>
        <v>0</v>
      </c>
      <c r="U32" s="28">
        <f t="shared" si="3"/>
        <v>0</v>
      </c>
      <c r="V32" s="28">
        <f t="shared" si="3"/>
        <v>0</v>
      </c>
      <c r="W32" s="28">
        <f t="shared" si="3"/>
        <v>0</v>
      </c>
      <c r="X32" s="28">
        <f t="shared" si="3"/>
        <v>0</v>
      </c>
      <c r="Y32" s="28">
        <f t="shared" si="3"/>
        <v>0</v>
      </c>
      <c r="Z32" s="28">
        <f t="shared" si="3"/>
        <v>0</v>
      </c>
      <c r="AA32" s="28">
        <f t="shared" si="3"/>
        <v>0</v>
      </c>
      <c r="AB32" s="28">
        <f t="shared" si="3"/>
        <v>0</v>
      </c>
      <c r="AC32" s="28">
        <f t="shared" si="3"/>
        <v>0</v>
      </c>
      <c r="AD32" s="28">
        <f t="shared" si="3"/>
        <v>0</v>
      </c>
      <c r="AE32" s="28">
        <f t="shared" si="3"/>
        <v>0</v>
      </c>
      <c r="AF32" s="28">
        <f t="shared" si="3"/>
        <v>0</v>
      </c>
      <c r="AG32" s="28">
        <f t="shared" si="3"/>
        <v>0</v>
      </c>
      <c r="AH32" s="28">
        <f t="shared" si="3"/>
        <v>0</v>
      </c>
      <c r="AI32" s="28">
        <f t="shared" si="3"/>
        <v>0</v>
      </c>
      <c r="AJ32" s="28">
        <f t="shared" si="3"/>
        <v>0</v>
      </c>
      <c r="AK32" s="25">
        <f t="shared" si="1"/>
        <v>0</v>
      </c>
      <c r="AL32" s="26">
        <f t="shared" si="0"/>
        <v>0</v>
      </c>
      <c r="AM32" s="65"/>
      <c r="AN32" s="66"/>
      <c r="AO32" s="27"/>
    </row>
    <row r="33" spans="1:41" ht="18" customHeight="1">
      <c r="A33" s="59" t="s">
        <v>39</v>
      </c>
      <c r="B33" s="59"/>
      <c r="C33" s="29" t="s">
        <v>40</v>
      </c>
      <c r="D33" s="71" t="s">
        <v>41</v>
      </c>
      <c r="E33" s="72"/>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25">
        <f>+SUM(F33:AJ33)</f>
        <v>0</v>
      </c>
      <c r="AL33" s="31"/>
      <c r="AM33" s="67"/>
      <c r="AN33" s="68"/>
      <c r="AO33" s="32"/>
    </row>
    <row r="34" spans="1:41" ht="18" customHeight="1">
      <c r="A34" s="59"/>
      <c r="B34" s="59"/>
      <c r="C34" s="29" t="s">
        <v>42</v>
      </c>
      <c r="D34" s="71" t="s">
        <v>41</v>
      </c>
      <c r="E34" s="72"/>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25">
        <f>+SUM(F34:AJ34)</f>
        <v>0</v>
      </c>
      <c r="AL34" s="33"/>
      <c r="AM34" s="69"/>
      <c r="AN34" s="70"/>
      <c r="AO34" s="32"/>
    </row>
    <row r="35" spans="1:41" ht="14.95" customHeight="1">
      <c r="A35" s="16"/>
      <c r="B35" s="16"/>
      <c r="C35" s="16"/>
      <c r="D35" s="16"/>
      <c r="E35" s="16"/>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16"/>
      <c r="AL35" s="16"/>
      <c r="AM35" s="5"/>
    </row>
    <row r="36" spans="1:41" ht="14.95" customHeight="1">
      <c r="A36" s="16"/>
      <c r="B36" s="16"/>
      <c r="C36" s="16"/>
      <c r="D36" s="16"/>
      <c r="E36" s="16"/>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16"/>
      <c r="AL36" s="16"/>
      <c r="AM36" s="5"/>
    </row>
    <row r="37" spans="1:41" ht="21.05" customHeight="1">
      <c r="A37" s="4" t="s">
        <v>43</v>
      </c>
      <c r="B37" s="8"/>
      <c r="C37" s="9"/>
      <c r="D37" s="9"/>
      <c r="E37" s="9"/>
      <c r="F37" s="9"/>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9"/>
      <c r="AM37" s="9"/>
      <c r="AN37" s="5"/>
    </row>
    <row r="38" spans="1:41" ht="24.95" customHeight="1">
      <c r="A38" s="5"/>
      <c r="B38" s="16"/>
      <c r="C38" s="56" t="str">
        <f>IF(VLOOKUP($AK$1,選択肢!$A$1:$J$36,C43,FALSE)=0,"-",VLOOKUP($AK$1,選択肢!$A$1:$J$36,C43,FALSE))</f>
        <v>管理者</v>
      </c>
      <c r="D38" s="58"/>
      <c r="E38" s="60" t="str">
        <f>IF(VLOOKUP($AK$1,選択肢!$A$1:$J$36,E43,FALSE)=0,"-",VLOOKUP($AK$1,選択肢!$A$1:$J$36,E43,FALSE))</f>
        <v>児童発達支援管理責任者</v>
      </c>
      <c r="F38" s="60"/>
      <c r="G38" s="60"/>
      <c r="H38" s="60"/>
      <c r="I38" s="56" t="str">
        <f>IF(VLOOKUP($AK$1,選択肢!$A$1:$J$36,I43,FALSE)=0,"-",VLOOKUP($AK$1,選択肢!$A$1:$J$36,I43,FALSE))</f>
        <v>嘱託医</v>
      </c>
      <c r="J38" s="58"/>
      <c r="K38" s="58"/>
      <c r="L38" s="58"/>
      <c r="M38" s="58"/>
      <c r="N38" s="57"/>
      <c r="O38" s="56" t="str">
        <f>IF(VLOOKUP($AK$1,選択肢!$A$1:$J$36,O43,FALSE)=0,"-",VLOOKUP($AK$1,選択肢!$A$1:$J$36,O43,FALSE))</f>
        <v>児童指導員</v>
      </c>
      <c r="P38" s="58"/>
      <c r="Q38" s="58"/>
      <c r="R38" s="58"/>
      <c r="S38" s="58"/>
      <c r="T38" s="57"/>
      <c r="U38" s="56" t="str">
        <f>IF(VLOOKUP($AK$1,選択肢!$A$1:$J$36,U43,FALSE)=0,"-",VLOOKUP($AK$1,選択肢!$A$1:$J$36,U43,FALSE))</f>
        <v>保育士</v>
      </c>
      <c r="V38" s="58"/>
      <c r="W38" s="58"/>
      <c r="X38" s="58"/>
      <c r="Y38" s="58"/>
      <c r="Z38" s="57"/>
      <c r="AA38" s="56" t="str">
        <f>IF(VLOOKUP($AK$1,選択肢!$A$1:$J$36,AA43,FALSE)=0,"-",VLOOKUP($AK$1,選択肢!$A$1:$J$36,AA43,FALSE))</f>
        <v>栄養士</v>
      </c>
      <c r="AB38" s="58"/>
      <c r="AC38" s="58"/>
      <c r="AD38" s="58"/>
      <c r="AE38" s="58"/>
      <c r="AF38" s="57"/>
      <c r="AG38" s="60" t="str">
        <f>IF(VLOOKUP($AK$1,選択肢!$A$1:$J$36,AG43,FALSE)=0,"-",VLOOKUP($AK$1,選択肢!$A$1:$J$36,AG43,FALSE))</f>
        <v>調理員</v>
      </c>
      <c r="AH38" s="60"/>
      <c r="AI38" s="60"/>
      <c r="AJ38" s="60"/>
      <c r="AK38" s="60"/>
      <c r="AL38" s="60" t="str">
        <f>IF(VLOOKUP($AK$1,選択肢!$A$1:$J$36,AL43,FALSE)=0,"-",VLOOKUP($AK$1,選択肢!$A$1:$J$36,AL43,FALSE))</f>
        <v>機能訓練担当職員</v>
      </c>
      <c r="AM38" s="60"/>
      <c r="AN38" s="5"/>
    </row>
    <row r="39" spans="1:41" ht="18" customHeight="1">
      <c r="A39" s="5"/>
      <c r="B39" s="16"/>
      <c r="C39" s="35" t="s">
        <v>44</v>
      </c>
      <c r="D39" s="35" t="s">
        <v>45</v>
      </c>
      <c r="E39" s="36" t="s">
        <v>44</v>
      </c>
      <c r="F39" s="61" t="s">
        <v>45</v>
      </c>
      <c r="G39" s="61"/>
      <c r="H39" s="61"/>
      <c r="I39" s="53" t="s">
        <v>44</v>
      </c>
      <c r="J39" s="54"/>
      <c r="K39" s="55"/>
      <c r="L39" s="53" t="s">
        <v>45</v>
      </c>
      <c r="M39" s="54"/>
      <c r="N39" s="55"/>
      <c r="O39" s="53" t="s">
        <v>44</v>
      </c>
      <c r="P39" s="54"/>
      <c r="Q39" s="55"/>
      <c r="R39" s="53" t="s">
        <v>45</v>
      </c>
      <c r="S39" s="54"/>
      <c r="T39" s="55"/>
      <c r="U39" s="53" t="s">
        <v>44</v>
      </c>
      <c r="V39" s="54"/>
      <c r="W39" s="55"/>
      <c r="X39" s="53" t="s">
        <v>45</v>
      </c>
      <c r="Y39" s="54"/>
      <c r="Z39" s="55"/>
      <c r="AA39" s="53" t="s">
        <v>44</v>
      </c>
      <c r="AB39" s="54"/>
      <c r="AC39" s="55"/>
      <c r="AD39" s="53" t="s">
        <v>45</v>
      </c>
      <c r="AE39" s="54"/>
      <c r="AF39" s="55"/>
      <c r="AG39" s="53" t="s">
        <v>44</v>
      </c>
      <c r="AH39" s="54"/>
      <c r="AI39" s="55"/>
      <c r="AJ39" s="53" t="s">
        <v>45</v>
      </c>
      <c r="AK39" s="55"/>
      <c r="AL39" s="36" t="s">
        <v>46</v>
      </c>
      <c r="AM39" s="36" t="s">
        <v>47</v>
      </c>
      <c r="AN39" s="5"/>
    </row>
    <row r="40" spans="1:41" ht="18" customHeight="1">
      <c r="A40" s="5"/>
      <c r="B40" s="37" t="s">
        <v>48</v>
      </c>
      <c r="C40" s="36">
        <f>COUNTIFS($AO$12:$AO$31,C$38,$C$12:$C$31,"A",$E$12:$E$31,"*")</f>
        <v>1</v>
      </c>
      <c r="D40" s="36">
        <f>COUNTIFS($AO$12:$AO$31,C$38,$C$12:$C$31,"B",$E$12:$E$31,"*")</f>
        <v>0</v>
      </c>
      <c r="E40" s="36">
        <f>COUNTIFS($AO$12:$AO$31,E$38,$C$12:$C$31,"A",$E$12:$E$31,"*")</f>
        <v>0</v>
      </c>
      <c r="F40" s="53">
        <f>COUNTIFS($AO$12:$AO$31,E$38,$C$12:$C$31,"B",$E$12:$E$31,"*")</f>
        <v>1</v>
      </c>
      <c r="G40" s="54"/>
      <c r="H40" s="55"/>
      <c r="I40" s="53">
        <f>COUNTIFS($AO$12:$AO$31,I$38,$C$12:$C$31,"A",$E$12:$E$31,"*")</f>
        <v>0</v>
      </c>
      <c r="J40" s="54"/>
      <c r="K40" s="55"/>
      <c r="L40" s="53">
        <f>COUNTIFS($AO$12:$AO$31,I$38,$C$12:$C$31,"B",$E$12:$E$31,"*")</f>
        <v>0</v>
      </c>
      <c r="M40" s="54"/>
      <c r="N40" s="55"/>
      <c r="O40" s="53">
        <f>COUNTIFS($AO$12:$AO$31,O$38,$C$12:$C$31,"A",$E$12:$E$31,"*")</f>
        <v>0</v>
      </c>
      <c r="P40" s="54"/>
      <c r="Q40" s="55"/>
      <c r="R40" s="53">
        <f>COUNTIFS($AO$12:$AO$31,O$38,$C$12:$C$31,"B",$E$12:$E$31,"*")</f>
        <v>0</v>
      </c>
      <c r="S40" s="54"/>
      <c r="T40" s="55"/>
      <c r="U40" s="53">
        <f>COUNTIFS($AO$12:$AO$31,U$38,$C$12:$C$31,"A",$E$12:$E$31,"*")</f>
        <v>0</v>
      </c>
      <c r="V40" s="54"/>
      <c r="W40" s="55"/>
      <c r="X40" s="53">
        <f>COUNTIFS($AO$12:$AO$31,U$38,$C$12:$C$31,"B",$E$12:$E$31,"*")</f>
        <v>0</v>
      </c>
      <c r="Y40" s="54"/>
      <c r="Z40" s="55"/>
      <c r="AA40" s="53">
        <f>COUNTIFS($AO$12:$AO$31,AA$38,$C$12:$C$31,"A",$E$12:$E$31,"*")</f>
        <v>0</v>
      </c>
      <c r="AB40" s="54"/>
      <c r="AC40" s="55"/>
      <c r="AD40" s="53">
        <f>COUNTIFS($AO$12:$AO$31,AA$38,$C$12:$C$31,"B",$E$12:$E$31,"*")</f>
        <v>0</v>
      </c>
      <c r="AE40" s="54"/>
      <c r="AF40" s="55"/>
      <c r="AG40" s="53">
        <f>COUNTIFS($AO$12:$AO$31,AG$38,$C$12:$C$31,"A",$E$12:$E$31,"*")</f>
        <v>0</v>
      </c>
      <c r="AH40" s="54"/>
      <c r="AI40" s="55"/>
      <c r="AJ40" s="53">
        <f>COUNTIFS($AO$12:$AO$31,AG$38,$C$12:$C$31,"B",$E$12:$E$31,"*")</f>
        <v>0</v>
      </c>
      <c r="AK40" s="55"/>
      <c r="AL40" s="36">
        <f>COUNTIFS($AO$12:$AO$31,AL$38,$C$12:$C$31,"A",$E$12:$E$31,"*")</f>
        <v>0</v>
      </c>
      <c r="AM40" s="36">
        <f>COUNTIFS($AO$12:$AO$31,AL$38,$C$12:$C$31,"B",$E$12:$E$31,"*")</f>
        <v>0</v>
      </c>
      <c r="AN40" s="5"/>
    </row>
    <row r="41" spans="1:41" ht="18" customHeight="1">
      <c r="A41" s="5"/>
      <c r="B41" s="38" t="s">
        <v>49</v>
      </c>
      <c r="C41" s="36">
        <f>COUNTIFS($AO$12:$AO$31,C$38,$C$12:$C$31,"C",$E$12:$E$31,"*")</f>
        <v>0</v>
      </c>
      <c r="D41" s="36">
        <f>COUNTIFS($AO$12:$AO$31,C$38,$C$12:$C$31,"D",$E$12:$E$31,"*")</f>
        <v>0</v>
      </c>
      <c r="E41" s="36">
        <f>COUNTIFS($AO$12:$AO$31,E$38,$C$12:$C$31,"C",$E$12:$E$31,"*")</f>
        <v>0</v>
      </c>
      <c r="F41" s="53">
        <f>COUNTIFS($AO$12:$AO$31,E$38,$C$12:$C$31,"D",$E$12:$E$31,"*")</f>
        <v>0</v>
      </c>
      <c r="G41" s="54"/>
      <c r="H41" s="55"/>
      <c r="I41" s="53">
        <f>COUNTIFS($AO$12:$AO$31,I$38,$C$12:$C$31,"C",$E$12:$E$31,"*")</f>
        <v>1</v>
      </c>
      <c r="J41" s="54"/>
      <c r="K41" s="55"/>
      <c r="L41" s="53">
        <f>COUNTIFS($AO$12:$AO$31,I$38,$C$12:$C$31,"D",$E$12:$E$31,"*")</f>
        <v>0</v>
      </c>
      <c r="M41" s="54"/>
      <c r="N41" s="55"/>
      <c r="O41" s="53">
        <f>COUNTIFS($AO$12:$AO$31,O$38,$C$12:$C$31,"C",$E$12:$E$31,"*")</f>
        <v>0</v>
      </c>
      <c r="P41" s="54"/>
      <c r="Q41" s="55"/>
      <c r="R41" s="53">
        <f>COUNTIFS($AO$12:$AO$31,O$38,$C$12:$C$31,"D",$E$12:$E$31,"*")</f>
        <v>1</v>
      </c>
      <c r="S41" s="54"/>
      <c r="T41" s="55"/>
      <c r="U41" s="53">
        <f>COUNTIFS($AO$12:$AO$31,U$38,$C$12:$C$31,"C",$E$12:$E$31,"*")</f>
        <v>0</v>
      </c>
      <c r="V41" s="54"/>
      <c r="W41" s="55"/>
      <c r="X41" s="53">
        <f>COUNTIFS($AO$12:$AO$31,U$38,$C$12:$C$31,"D",$E$12:$E$31,"*")</f>
        <v>0</v>
      </c>
      <c r="Y41" s="54"/>
      <c r="Z41" s="55"/>
      <c r="AA41" s="53">
        <f>COUNTIFS($AO$12:$AO$31,AA$38,$C$12:$C$31,"C",$E$12:$E$31,"*")</f>
        <v>0</v>
      </c>
      <c r="AB41" s="54"/>
      <c r="AC41" s="55"/>
      <c r="AD41" s="53">
        <f>COUNTIFS($AO$12:$AO$31,AA$38,$C$12:$C$31,"D",$E$12:$E$31,"*")</f>
        <v>0</v>
      </c>
      <c r="AE41" s="54"/>
      <c r="AF41" s="55"/>
      <c r="AG41" s="53">
        <f>COUNTIFS($AO$12:$AO$31,AG$38,$C$12:$C$31,"C",$E$12:$E$31,"*")</f>
        <v>0</v>
      </c>
      <c r="AH41" s="54"/>
      <c r="AI41" s="55"/>
      <c r="AJ41" s="53">
        <f>COUNTIFS($AO$12:$AO$31,AG$38,$C$12:$C$31,"D",$E$12:$E$31,"*")</f>
        <v>0</v>
      </c>
      <c r="AK41" s="55"/>
      <c r="AL41" s="36">
        <f>COUNTIFS($AO$12:$AO$31,AL$38,$C$12:$C$31,"C",$E$12:$E$31,"*")</f>
        <v>0</v>
      </c>
      <c r="AM41" s="36">
        <f>COUNTIFS($AO$12:$AO$31,AL$38,$C$12:$C$31,"D",$E$12:$E$31,"*")</f>
        <v>0</v>
      </c>
      <c r="AN41" s="5"/>
    </row>
    <row r="42" spans="1:41" ht="24.95" customHeight="1">
      <c r="A42" s="5"/>
      <c r="B42" s="38" t="s">
        <v>50</v>
      </c>
      <c r="C42" s="56">
        <f>IF($AK$3="４週",SUMIFS($AK$12:$AK$31,$AO$12:$AO$31,C38)/4/$AH$6,IF(OR($AK$3="変形労働時間制１月単位（暦月）",$AK$3="変形労働時間制１年単位（暦月）"),SUMIFS($AK$12:$AK$31,$AO$12:$AO$31,C38)/$AL$6,"記載する期間を選択してください"))</f>
        <v>0</v>
      </c>
      <c r="D42" s="57"/>
      <c r="E42" s="56">
        <f>IF($AK$3="４週",SUMIFS($AK$12:$AK$31,$AO$12:$AO$31,E38)/4/$AH$6,IF(OR($AK$3="変形労働時間制１月単位（暦月）",$AK$3="変形労働時間制１年単位（暦月）"),SUMIFS($AK$12:$AK$31,$AO$12:$AO$31,E38)/$AL$6,"記載する期間を選択してください"))</f>
        <v>0</v>
      </c>
      <c r="F42" s="58"/>
      <c r="G42" s="58"/>
      <c r="H42" s="57"/>
      <c r="I42" s="56">
        <f>IF($AK$3="４週",SUMIFS($AK$12:$AK$31,$AO$12:$AO$31,I38)/4/$AH$6,IF(OR($AK$3="変形労働時間制１月単位（暦月）",$AK$3="変形労働時間制１年単位（暦月）"),SUMIFS($AK$12:$AK$31,$AO$12:$AO$31,I38)/$AL$6,"記載する期間を選択してください"))</f>
        <v>0</v>
      </c>
      <c r="J42" s="58"/>
      <c r="K42" s="58"/>
      <c r="L42" s="58"/>
      <c r="M42" s="58"/>
      <c r="N42" s="57"/>
      <c r="O42" s="56">
        <f>IF($AK$3="４週",SUMIFS($AK$12:$AK$31,$AO$12:$AO$31,O38)/4/$AH$6,IF(OR($AK$3="変形労働時間制１月単位（暦月）",$AK$3="変形労働時間制１年単位（暦月）"),SUMIFS($AK$12:$AK$31,$AO$12:$AO$31,O38)/$AL$6,"記載する期間を選択してください"))</f>
        <v>0</v>
      </c>
      <c r="P42" s="58"/>
      <c r="Q42" s="58"/>
      <c r="R42" s="58"/>
      <c r="S42" s="58"/>
      <c r="T42" s="57"/>
      <c r="U42" s="56">
        <f>IF($AK$3="４週",SUMIFS($AK$12:$AK$31,$AO$12:$AO$31,U38)/4/$AH$6,IF(OR($AK$3="変形労働時間制１月単位（暦月）",$AK$3="変形労働時間制１年単位（暦月）"),SUMIFS($AK$12:$AK$31,$AO$12:$AO$31,U38)/$AL$6,"記載する期間を選択してください"))</f>
        <v>0</v>
      </c>
      <c r="V42" s="58"/>
      <c r="W42" s="58"/>
      <c r="X42" s="58"/>
      <c r="Y42" s="58"/>
      <c r="Z42" s="57"/>
      <c r="AA42" s="56">
        <f>IF($AK$3="４週",SUMIFS($AK$12:$AK$31,$AO$12:$AO$31,AA38)/4/$AH$6,IF(OR($AK$3="変形労働時間制１月単位（暦月）",$AK$3="変形労働時間制１年単位（暦月）"),SUMIFS($AK$12:$AK$31,$AO$12:$AO$31,AA38)/$AL$6,"記載する期間を選択してください"))</f>
        <v>0</v>
      </c>
      <c r="AB42" s="58"/>
      <c r="AC42" s="58"/>
      <c r="AD42" s="58"/>
      <c r="AE42" s="58"/>
      <c r="AF42" s="57"/>
      <c r="AG42" s="56">
        <f>IF($AK$3="４週",SUMIFS($AK$12:$AK$31,$AO$12:$AO$31,AG38)/4/$AH$6,IF(OR($AK$3="変形労働時間制１月単位（暦月）",$AK$3="変形労働時間制１年単位（暦月）"),SUMIFS($AK$12:$AK$31,$AO$12:$AO$31,AG38)/$AL$6,"記載する期間を選択してください"))</f>
        <v>0</v>
      </c>
      <c r="AH42" s="58"/>
      <c r="AI42" s="58"/>
      <c r="AJ42" s="58"/>
      <c r="AK42" s="57"/>
      <c r="AL42" s="56">
        <f>IF($AK$3="４週",SUMIFS($AK$12:$AK$31,$AO$12:$AO$31,AL38)/4/$AH$6,IF(OR($AK$3="変形労働時間制１月単位（暦月）",$AK$3="変形労働時間制１年単位（暦月）"),SUMIFS($AK$12:$AK$31,$AO$12:$AO$31,AL38)/$AL$6,"記載する期間を選択してください"))</f>
        <v>0</v>
      </c>
      <c r="AM42" s="57"/>
      <c r="AN42" s="5"/>
    </row>
    <row r="43" spans="1:41" ht="5.15" customHeight="1">
      <c r="A43" s="5"/>
      <c r="B43" s="8"/>
      <c r="C43" s="39">
        <v>2</v>
      </c>
      <c r="D43" s="39"/>
      <c r="E43" s="39">
        <v>3</v>
      </c>
      <c r="F43" s="39"/>
      <c r="G43" s="39"/>
      <c r="H43" s="39"/>
      <c r="I43" s="39">
        <v>4</v>
      </c>
      <c r="J43" s="39"/>
      <c r="K43" s="39"/>
      <c r="L43" s="39"/>
      <c r="M43" s="39"/>
      <c r="N43" s="39"/>
      <c r="O43" s="39">
        <v>5</v>
      </c>
      <c r="P43" s="39"/>
      <c r="Q43" s="39"/>
      <c r="R43" s="39"/>
      <c r="S43" s="39"/>
      <c r="T43" s="39"/>
      <c r="U43" s="39">
        <v>6</v>
      </c>
      <c r="V43" s="39"/>
      <c r="W43" s="39"/>
      <c r="X43" s="39"/>
      <c r="Y43" s="39"/>
      <c r="Z43" s="39"/>
      <c r="AA43" s="39">
        <v>7</v>
      </c>
      <c r="AB43" s="39"/>
      <c r="AC43" s="39"/>
      <c r="AD43" s="39"/>
      <c r="AE43" s="39"/>
      <c r="AF43" s="39"/>
      <c r="AG43" s="39">
        <v>8</v>
      </c>
      <c r="AH43" s="39"/>
      <c r="AI43" s="39"/>
      <c r="AJ43" s="39"/>
      <c r="AK43" s="39"/>
      <c r="AL43" s="39">
        <v>9</v>
      </c>
      <c r="AM43" s="40"/>
      <c r="AN43" s="5"/>
    </row>
    <row r="44" spans="1:41" ht="19.55" customHeight="1">
      <c r="A44" s="5"/>
      <c r="B44" s="16"/>
      <c r="C44" s="60" t="str">
        <f>IF(VLOOKUP($AK$1,選択肢!$A:$Z,C49,FALSE)=0,"-",VLOOKUP($AK$1,選択肢!$A:$Z,C49,FALSE))</f>
        <v>看護職員</v>
      </c>
      <c r="D44" s="60"/>
      <c r="E44" s="60" t="str">
        <f>IF(VLOOKUP($AK$1,選択肢!$A:$Z,E49,FALSE)=0,"-",VLOOKUP($AK$1,選択肢!$A:$Z,E49,FALSE))</f>
        <v>その他職員</v>
      </c>
      <c r="F44" s="60"/>
      <c r="G44" s="60"/>
      <c r="H44" s="60"/>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40"/>
      <c r="AN44" s="5"/>
    </row>
    <row r="45" spans="1:41" ht="19.55" customHeight="1">
      <c r="A45" s="5"/>
      <c r="B45" s="16"/>
      <c r="C45" s="36" t="s">
        <v>44</v>
      </c>
      <c r="D45" s="36" t="s">
        <v>45</v>
      </c>
      <c r="E45" s="36" t="s">
        <v>44</v>
      </c>
      <c r="F45" s="61" t="s">
        <v>45</v>
      </c>
      <c r="G45" s="61"/>
      <c r="H45" s="61"/>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40"/>
      <c r="AN45" s="5"/>
    </row>
    <row r="46" spans="1:41" ht="19.55" customHeight="1">
      <c r="A46" s="5"/>
      <c r="B46" s="37" t="s">
        <v>48</v>
      </c>
      <c r="C46" s="36">
        <f>COUNTIFS($AO$11:$AO$30,C$44,$C$11:$C$30,"A",$E$11:$E$30,"*")</f>
        <v>0</v>
      </c>
      <c r="D46" s="36">
        <f>COUNTIFS($AO$11:$AO$30,C$44,$C$11:$C$30,"B",$E$11:$E$30,"*")</f>
        <v>0</v>
      </c>
      <c r="E46" s="36">
        <f>COUNTIFS($AO$11:$AO$30,E$44,$C$11:$C$30,"A",$E$11:$E$30,"*")</f>
        <v>0</v>
      </c>
      <c r="F46" s="53">
        <f>COUNTIFS($AO$11:$AO$30,E$44,$C$11:$C$30,"B",$E$11:$E$30,"*")</f>
        <v>1</v>
      </c>
      <c r="G46" s="54"/>
      <c r="H46" s="55"/>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40"/>
      <c r="AN46" s="5"/>
    </row>
    <row r="47" spans="1:41" ht="19.55" customHeight="1">
      <c r="A47" s="5"/>
      <c r="B47" s="38" t="s">
        <v>49</v>
      </c>
      <c r="C47" s="36">
        <f>COUNTIFS($AO$11:$AO$30,C$44,$C$11:$C$30,"C",$E$11:$E$30,"*")</f>
        <v>0</v>
      </c>
      <c r="D47" s="36">
        <f>COUNTIFS($AO$11:$AO$30,C$44,$C$11:$C$30,"D",$E$11:$E$30,"*")</f>
        <v>0</v>
      </c>
      <c r="E47" s="36">
        <f>COUNTIFS($AO$11:$AO$30,E$44,$C$11:$C$30,"C",$E$11:$E$30,"*")</f>
        <v>0</v>
      </c>
      <c r="F47" s="53">
        <f>COUNTIFS($AO$11:$AO$30,E$44,$C$11:$C$30,"D",$E$11:$E$30,"*")</f>
        <v>0</v>
      </c>
      <c r="G47" s="54"/>
      <c r="H47" s="55"/>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40"/>
      <c r="AN47" s="5"/>
    </row>
    <row r="48" spans="1:41" ht="19.55" customHeight="1">
      <c r="A48" s="5"/>
      <c r="B48" s="38" t="s">
        <v>50</v>
      </c>
      <c r="C48" s="56">
        <f>IF($AK$3="４週",SUMIFS($AK$12:$AK$31,$AO$12:$AO$31,C44)/4/$AH$6,IF(OR($AK$3="変形労働時間制１月単位（暦月）",$AK$3="変形労働時間制１年単位（暦月）"),SUMIFS($AK$12:$AK$31,$AO$12:$AO$31,C44)/$AL$6,"記載する期間を選択してください"))</f>
        <v>0</v>
      </c>
      <c r="D48" s="57"/>
      <c r="E48" s="56">
        <f>IF($AK$3="４週",SUMIFS($AK$12:$AK$31,$AO$12:$AO$31,E44)/4/$AH$6,IF(OR($AK$3="変形労働時間制１月単位（暦月）",$AK$3="変形労働時間制１年単位（暦月）"),SUMIFS($AK$12:$AK$31,$AO$12:$AO$31,E44)/$AL$6,"記載する期間を選択してください"))</f>
        <v>0</v>
      </c>
      <c r="F48" s="58"/>
      <c r="G48" s="58"/>
      <c r="H48" s="57"/>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40"/>
      <c r="AN48" s="5"/>
    </row>
    <row r="49" spans="1:40" ht="3.05" customHeight="1">
      <c r="A49" s="5"/>
      <c r="B49" s="8"/>
      <c r="C49" s="39">
        <v>10</v>
      </c>
      <c r="D49" s="39"/>
      <c r="E49" s="39">
        <f>C49+1</f>
        <v>11</v>
      </c>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40"/>
      <c r="AN49" s="5"/>
    </row>
    <row r="50" spans="1:40" ht="14.95" customHeight="1">
      <c r="A50" s="34" t="s">
        <v>51</v>
      </c>
      <c r="B50" s="41"/>
      <c r="C50" s="42"/>
      <c r="D50" s="42"/>
      <c r="E50" s="42"/>
      <c r="F50" s="43"/>
      <c r="G50" s="42"/>
      <c r="H50" s="39"/>
      <c r="I50" s="39"/>
      <c r="J50" s="39"/>
      <c r="K50" s="39"/>
      <c r="L50" s="39"/>
      <c r="M50" s="39"/>
      <c r="N50" s="39"/>
      <c r="O50" s="39"/>
      <c r="P50" s="39"/>
      <c r="Q50" s="39"/>
      <c r="R50" s="39">
        <v>6</v>
      </c>
      <c r="S50" s="39"/>
      <c r="T50" s="39"/>
      <c r="U50" s="39"/>
      <c r="V50" s="39"/>
      <c r="W50" s="39"/>
      <c r="X50" s="39">
        <v>7</v>
      </c>
      <c r="Y50" s="39"/>
      <c r="Z50" s="39"/>
      <c r="AA50" s="39"/>
      <c r="AB50" s="39"/>
      <c r="AC50" s="39"/>
      <c r="AD50" s="39">
        <v>8</v>
      </c>
      <c r="AE50" s="39"/>
      <c r="AF50" s="39"/>
      <c r="AG50" s="44"/>
      <c r="AH50" s="44"/>
      <c r="AI50" s="44"/>
      <c r="AJ50" s="44">
        <v>9</v>
      </c>
      <c r="AK50" s="45"/>
      <c r="AL50" s="45"/>
      <c r="AM50" s="5"/>
    </row>
    <row r="51" spans="1:40" s="34" customFormat="1" ht="14.95" customHeight="1">
      <c r="A51" s="34" t="s">
        <v>52</v>
      </c>
      <c r="B51" s="46"/>
      <c r="C51" s="46"/>
      <c r="D51" s="46"/>
      <c r="E51" s="46"/>
      <c r="F51" s="46"/>
      <c r="G51" s="46"/>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40" s="34" customFormat="1" ht="14.95" customHeight="1">
      <c r="A52" s="34" t="s">
        <v>53</v>
      </c>
      <c r="B52" s="46"/>
      <c r="C52" s="46"/>
      <c r="D52" s="46"/>
      <c r="E52" s="46"/>
      <c r="F52" s="46"/>
      <c r="G52" s="46"/>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40" s="34" customFormat="1" ht="14.95" customHeight="1">
      <c r="A53" s="46" t="s">
        <v>54</v>
      </c>
      <c r="C53" s="46"/>
      <c r="D53" s="46"/>
      <c r="E53" s="46"/>
      <c r="F53" s="46"/>
      <c r="G53" s="46"/>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34" customFormat="1" ht="14.95" customHeight="1">
      <c r="A54" s="34" t="s">
        <v>55</v>
      </c>
      <c r="B54" s="46"/>
      <c r="C54" s="46"/>
      <c r="D54" s="46"/>
      <c r="E54" s="46"/>
      <c r="F54" s="46"/>
      <c r="G54" s="46"/>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34" customFormat="1" ht="14.95" customHeight="1">
      <c r="A55" s="34" t="s">
        <v>56</v>
      </c>
      <c r="B55" s="46"/>
      <c r="C55" s="46"/>
      <c r="D55" s="46"/>
      <c r="E55" s="46"/>
      <c r="F55" s="46"/>
      <c r="G55" s="46"/>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ht="14.95" customHeight="1">
      <c r="A56" s="34" t="s">
        <v>57</v>
      </c>
      <c r="B56" s="47"/>
      <c r="C56" s="34"/>
      <c r="D56" s="34"/>
      <c r="E56" s="34"/>
      <c r="F56" s="34"/>
      <c r="G56" s="34"/>
    </row>
    <row r="57" spans="1:40" ht="14.95" customHeight="1">
      <c r="A57" s="34" t="s">
        <v>58</v>
      </c>
      <c r="B57" s="47"/>
      <c r="C57" s="34"/>
      <c r="D57" s="34"/>
      <c r="E57" s="34"/>
      <c r="F57" s="34"/>
      <c r="G57" s="34"/>
    </row>
    <row r="58" spans="1:40" ht="14.95" customHeight="1">
      <c r="A58" s="34"/>
      <c r="B58" s="37" t="s">
        <v>59</v>
      </c>
      <c r="C58" s="59" t="s">
        <v>60</v>
      </c>
      <c r="D58" s="59"/>
      <c r="E58" s="59"/>
      <c r="F58" s="34"/>
      <c r="G58" s="34"/>
    </row>
    <row r="59" spans="1:40" ht="14.95" customHeight="1">
      <c r="A59" s="34"/>
      <c r="B59" s="48" t="s">
        <v>29</v>
      </c>
      <c r="C59" s="52" t="s">
        <v>61</v>
      </c>
      <c r="D59" s="52"/>
      <c r="E59" s="52"/>
      <c r="F59" s="34"/>
      <c r="G59" s="34"/>
    </row>
    <row r="60" spans="1:40" ht="14.95" customHeight="1">
      <c r="A60" s="34"/>
      <c r="B60" s="48" t="s">
        <v>31</v>
      </c>
      <c r="C60" s="52" t="s">
        <v>62</v>
      </c>
      <c r="D60" s="52"/>
      <c r="E60" s="52"/>
      <c r="F60" s="34"/>
      <c r="G60" s="34"/>
    </row>
    <row r="61" spans="1:40" ht="14.95" customHeight="1">
      <c r="A61" s="34"/>
      <c r="B61" s="48" t="s">
        <v>33</v>
      </c>
      <c r="C61" s="52" t="s">
        <v>63</v>
      </c>
      <c r="D61" s="52"/>
      <c r="E61" s="52"/>
      <c r="F61" s="34"/>
      <c r="G61" s="34"/>
    </row>
    <row r="62" spans="1:40" ht="14.95" customHeight="1">
      <c r="A62" s="34"/>
      <c r="B62" s="48" t="s">
        <v>35</v>
      </c>
      <c r="C62" s="52" t="s">
        <v>64</v>
      </c>
      <c r="D62" s="52"/>
      <c r="E62" s="52"/>
      <c r="F62" s="34"/>
      <c r="G62" s="34"/>
    </row>
    <row r="63" spans="1:40" ht="14.95" customHeight="1">
      <c r="A63" s="34"/>
      <c r="B63" s="34" t="s">
        <v>65</v>
      </c>
      <c r="C63" s="34"/>
      <c r="D63" s="34"/>
      <c r="E63" s="34"/>
      <c r="F63" s="34"/>
      <c r="G63" s="34"/>
    </row>
    <row r="64" spans="1:40" ht="14.95" customHeight="1">
      <c r="A64" s="34"/>
      <c r="B64" s="34" t="s">
        <v>66</v>
      </c>
      <c r="C64" s="34"/>
      <c r="D64" s="34"/>
      <c r="E64" s="34"/>
      <c r="F64" s="34"/>
      <c r="G64" s="34"/>
    </row>
    <row r="65" spans="1:7" ht="14.95" customHeight="1">
      <c r="A65" s="34"/>
      <c r="B65" s="34" t="s">
        <v>67</v>
      </c>
      <c r="C65" s="34"/>
      <c r="D65" s="34"/>
      <c r="E65" s="34"/>
      <c r="F65" s="34"/>
      <c r="G65" s="34"/>
    </row>
    <row r="66" spans="1:7" ht="14.95" customHeight="1">
      <c r="A66" s="34" t="s">
        <v>68</v>
      </c>
      <c r="B66" s="47"/>
      <c r="C66" s="34"/>
      <c r="D66" s="34"/>
      <c r="E66" s="34"/>
      <c r="F66" s="34"/>
      <c r="G66" s="34"/>
    </row>
    <row r="67" spans="1:7" ht="14.95" customHeight="1">
      <c r="A67" s="34" t="s">
        <v>69</v>
      </c>
      <c r="B67" s="47"/>
      <c r="C67" s="34"/>
      <c r="D67" s="34"/>
      <c r="E67" s="34"/>
      <c r="F67" s="34"/>
      <c r="G67" s="34"/>
    </row>
    <row r="68" spans="1:7" ht="14.95" customHeight="1">
      <c r="A68" s="34" t="s">
        <v>70</v>
      </c>
      <c r="B68" s="47"/>
      <c r="C68" s="34"/>
      <c r="D68" s="34"/>
      <c r="E68" s="34"/>
      <c r="F68" s="34"/>
      <c r="G68" s="34"/>
    </row>
    <row r="69" spans="1:7" ht="14.95" customHeight="1">
      <c r="A69" s="34" t="s">
        <v>71</v>
      </c>
      <c r="B69" s="47"/>
      <c r="C69" s="34"/>
      <c r="D69" s="34"/>
      <c r="E69" s="34"/>
      <c r="F69" s="34"/>
      <c r="G69" s="34"/>
    </row>
    <row r="70" spans="1:7" ht="14.95" customHeight="1">
      <c r="A70" s="34" t="s">
        <v>72</v>
      </c>
      <c r="B70" s="47"/>
      <c r="C70" s="34"/>
      <c r="D70" s="34"/>
      <c r="E70" s="34"/>
      <c r="F70" s="34"/>
      <c r="G70" s="34"/>
    </row>
    <row r="71" spans="1:7" ht="14.95" customHeight="1">
      <c r="A71" s="34" t="s">
        <v>73</v>
      </c>
      <c r="B71" s="47"/>
      <c r="C71" s="34"/>
      <c r="D71" s="34"/>
      <c r="E71" s="34"/>
      <c r="F71" s="34"/>
      <c r="G71" s="34"/>
    </row>
    <row r="72" spans="1:7" ht="14.95" customHeight="1">
      <c r="A72" s="34"/>
      <c r="B72" s="34" t="s">
        <v>74</v>
      </c>
      <c r="C72" s="34"/>
      <c r="D72" s="34"/>
      <c r="E72" s="34"/>
      <c r="F72" s="34"/>
      <c r="G72" s="34"/>
    </row>
    <row r="73" spans="1:7" ht="14.95" customHeight="1">
      <c r="A73" s="34"/>
      <c r="B73" s="34" t="s">
        <v>75</v>
      </c>
      <c r="C73" s="34"/>
      <c r="D73" s="34"/>
      <c r="E73" s="34"/>
      <c r="F73" s="34"/>
      <c r="G73" s="34"/>
    </row>
    <row r="74" spans="1:7" ht="14.95" customHeight="1">
      <c r="A74" s="34" t="s">
        <v>76</v>
      </c>
      <c r="B74" s="47"/>
      <c r="C74" s="34"/>
      <c r="D74" s="34"/>
      <c r="E74" s="34"/>
      <c r="F74" s="34"/>
      <c r="G74" s="34"/>
    </row>
    <row r="75" spans="1:7" ht="14.95" customHeight="1">
      <c r="A75" s="34" t="s">
        <v>77</v>
      </c>
      <c r="B75" s="47"/>
      <c r="C75" s="34"/>
      <c r="D75" s="34"/>
      <c r="E75" s="34"/>
      <c r="F75" s="34"/>
      <c r="G75" s="34"/>
    </row>
    <row r="76" spans="1:7" ht="14.95" customHeight="1">
      <c r="A76" s="34" t="s">
        <v>78</v>
      </c>
      <c r="B76" s="47"/>
      <c r="C76" s="34"/>
      <c r="D76" s="34"/>
      <c r="E76" s="34"/>
      <c r="F76" s="34"/>
      <c r="G76" s="34"/>
    </row>
    <row r="77" spans="1:7" ht="14.95" customHeight="1">
      <c r="A77" s="34" t="s">
        <v>79</v>
      </c>
      <c r="B77" s="47"/>
      <c r="C77" s="34"/>
      <c r="D77" s="34"/>
      <c r="E77" s="34"/>
      <c r="F77" s="34"/>
      <c r="G77" s="34"/>
    </row>
    <row r="78" spans="1:7" ht="14.95" customHeight="1">
      <c r="A78" s="34" t="s">
        <v>80</v>
      </c>
      <c r="B78" s="47"/>
      <c r="C78" s="34"/>
      <c r="D78" s="34"/>
      <c r="E78" s="34"/>
      <c r="F78" s="34"/>
      <c r="G78" s="34"/>
    </row>
    <row r="79" spans="1:7" ht="14.95" customHeight="1">
      <c r="A79" s="34" t="s">
        <v>81</v>
      </c>
      <c r="B79" s="47"/>
      <c r="C79" s="34"/>
      <c r="D79" s="34"/>
      <c r="E79" s="34"/>
      <c r="F79" s="34"/>
      <c r="G79" s="34"/>
    </row>
    <row r="80" spans="1:7" ht="14.95" customHeight="1">
      <c r="A80" s="34" t="s">
        <v>82</v>
      </c>
      <c r="B80" s="47"/>
      <c r="C80" s="34"/>
      <c r="D80" s="34"/>
      <c r="E80" s="34"/>
      <c r="F80" s="34"/>
      <c r="G80" s="34"/>
    </row>
    <row r="81" spans="1:7" ht="14.95" customHeight="1">
      <c r="A81" s="34" t="s">
        <v>83</v>
      </c>
      <c r="B81" s="47"/>
      <c r="C81" s="34"/>
      <c r="D81" s="34"/>
      <c r="E81" s="34"/>
      <c r="F81" s="34"/>
      <c r="G81" s="34"/>
    </row>
  </sheetData>
  <mergeCells count="111">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4"/>
    <mergeCell ref="A33:B34"/>
    <mergeCell ref="D33:E33"/>
    <mergeCell ref="D34:E34"/>
    <mergeCell ref="AG38:AK38"/>
    <mergeCell ref="AL38:AM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AA42:AF42"/>
    <mergeCell ref="AG42:AK42"/>
    <mergeCell ref="AL42:AM42"/>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C60:E60"/>
    <mergeCell ref="C61:E61"/>
    <mergeCell ref="C62:E62"/>
    <mergeCell ref="F46:H46"/>
    <mergeCell ref="F47:H47"/>
    <mergeCell ref="C48:D48"/>
    <mergeCell ref="E48:H48"/>
    <mergeCell ref="C58:E58"/>
    <mergeCell ref="C59:E59"/>
  </mergeCells>
  <phoneticPr fontId="3"/>
  <dataValidations count="5">
    <dataValidation allowBlank="1" showInputMessage="1" sqref="B12:B13" xr:uid="{8CE81995-EA14-4FF1-8CBF-C84F4B7EEDFC}"/>
    <dataValidation type="list" allowBlank="1" showInputMessage="1" sqref="B14:B31" xr:uid="{0B337187-16D2-4482-B654-98BDF35DAC36}">
      <formula1>INDIRECT($AK$1)</formula1>
    </dataValidation>
    <dataValidation type="list" allowBlank="1" showInputMessage="1" showErrorMessage="1" sqref="AK3:AN3" xr:uid="{E7EA9B83-3E09-4250-B358-1A3316230D20}">
      <formula1>"４週,変形労働時間制１月単位（暦月）,変形労働時間制１年単位（暦月）"</formula1>
    </dataValidation>
    <dataValidation type="list" allowBlank="1" showInputMessage="1" showErrorMessage="1" sqref="AK4:AN4" xr:uid="{8968E4B4-665D-4E6D-95AA-2762261CB103}">
      <formula1>"予定,実績"</formula1>
    </dataValidation>
    <dataValidation type="list" allowBlank="1" showInputMessage="1" showErrorMessage="1" sqref="C12:C31" xr:uid="{65366B50-8769-43AC-ADD1-996DCD75D51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6" max="3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8B7B-8935-4059-8620-E5C9BE80917A}">
  <dimension ref="A1:L38"/>
  <sheetViews>
    <sheetView zoomScaleNormal="100" workbookViewId="0"/>
  </sheetViews>
  <sheetFormatPr defaultRowHeight="18.3"/>
  <cols>
    <col min="1" max="1" width="31.81640625" style="49" customWidth="1"/>
    <col min="2" max="11" width="10.36328125" style="49" customWidth="1"/>
  </cols>
  <sheetData>
    <row r="1" spans="1:12">
      <c r="A1" s="49" t="s">
        <v>84</v>
      </c>
      <c r="B1" s="49" t="s">
        <v>85</v>
      </c>
      <c r="C1" s="49" t="s">
        <v>86</v>
      </c>
      <c r="D1" s="49" t="s">
        <v>87</v>
      </c>
      <c r="E1" s="49" t="s">
        <v>88</v>
      </c>
      <c r="F1" s="49" t="s">
        <v>89</v>
      </c>
      <c r="G1" s="49" t="s">
        <v>90</v>
      </c>
      <c r="H1" s="49" t="s">
        <v>91</v>
      </c>
      <c r="I1" s="49" t="s">
        <v>92</v>
      </c>
      <c r="J1" s="49" t="s">
        <v>93</v>
      </c>
      <c r="K1" s="49" t="s">
        <v>94</v>
      </c>
    </row>
    <row r="2" spans="1:12">
      <c r="A2" s="49" t="s">
        <v>95</v>
      </c>
      <c r="B2" s="49" t="s">
        <v>28</v>
      </c>
      <c r="C2" s="49" t="s">
        <v>96</v>
      </c>
      <c r="D2" s="49" t="s">
        <v>97</v>
      </c>
    </row>
    <row r="3" spans="1:12">
      <c r="A3" s="49" t="s">
        <v>98</v>
      </c>
      <c r="B3" s="49" t="s">
        <v>28</v>
      </c>
      <c r="C3" s="49" t="s">
        <v>96</v>
      </c>
      <c r="D3" s="49" t="s">
        <v>97</v>
      </c>
    </row>
    <row r="4" spans="1:12">
      <c r="A4" s="49" t="s">
        <v>99</v>
      </c>
      <c r="B4" s="49" t="s">
        <v>28</v>
      </c>
      <c r="C4" s="49" t="s">
        <v>96</v>
      </c>
      <c r="D4" s="49" t="s">
        <v>97</v>
      </c>
    </row>
    <row r="5" spans="1:12">
      <c r="A5" s="49" t="s">
        <v>100</v>
      </c>
      <c r="B5" s="49" t="s">
        <v>28</v>
      </c>
      <c r="C5" s="49" t="s">
        <v>96</v>
      </c>
      <c r="D5" s="49" t="s">
        <v>97</v>
      </c>
    </row>
    <row r="6" spans="1:12">
      <c r="A6" s="50" t="s">
        <v>101</v>
      </c>
      <c r="B6" s="50" t="s">
        <v>28</v>
      </c>
      <c r="C6" s="50" t="s">
        <v>102</v>
      </c>
      <c r="D6" s="50" t="s">
        <v>103</v>
      </c>
      <c r="E6" s="50" t="s">
        <v>104</v>
      </c>
      <c r="F6" s="50" t="s">
        <v>105</v>
      </c>
      <c r="G6" s="50"/>
      <c r="H6" s="50"/>
      <c r="I6" s="50"/>
      <c r="J6" s="50"/>
    </row>
    <row r="7" spans="1:12">
      <c r="A7" s="50" t="s">
        <v>106</v>
      </c>
      <c r="B7" s="50" t="s">
        <v>28</v>
      </c>
      <c r="C7" s="50" t="s">
        <v>102</v>
      </c>
      <c r="D7" s="50" t="s">
        <v>103</v>
      </c>
      <c r="E7" s="50" t="s">
        <v>104</v>
      </c>
      <c r="F7" s="50" t="s">
        <v>107</v>
      </c>
      <c r="G7" s="50" t="s">
        <v>108</v>
      </c>
      <c r="H7" s="50" t="s">
        <v>109</v>
      </c>
      <c r="I7" s="50" t="s">
        <v>105</v>
      </c>
      <c r="J7" s="50"/>
    </row>
    <row r="8" spans="1:12">
      <c r="A8" s="50" t="s">
        <v>110</v>
      </c>
      <c r="B8" s="50" t="s">
        <v>28</v>
      </c>
      <c r="C8" s="50" t="s">
        <v>105</v>
      </c>
      <c r="D8" s="50"/>
      <c r="E8" s="50"/>
      <c r="F8" s="50"/>
      <c r="G8" s="50"/>
      <c r="H8" s="50"/>
      <c r="I8" s="50"/>
      <c r="J8" s="50"/>
    </row>
    <row r="9" spans="1:12">
      <c r="A9" s="50" t="s">
        <v>111</v>
      </c>
      <c r="B9" s="50" t="s">
        <v>28</v>
      </c>
      <c r="C9" s="50" t="s">
        <v>105</v>
      </c>
      <c r="D9" s="50"/>
      <c r="E9" s="50"/>
      <c r="F9" s="50"/>
      <c r="G9" s="50"/>
      <c r="H9" s="50"/>
      <c r="I9" s="50"/>
      <c r="J9" s="50"/>
    </row>
    <row r="10" spans="1:12">
      <c r="A10" s="50" t="s">
        <v>112</v>
      </c>
      <c r="B10" s="50" t="s">
        <v>28</v>
      </c>
      <c r="C10" s="50" t="s">
        <v>105</v>
      </c>
      <c r="D10" s="50"/>
      <c r="E10" s="50"/>
      <c r="F10" s="50"/>
      <c r="G10" s="50"/>
      <c r="H10" s="50"/>
      <c r="I10" s="50"/>
      <c r="J10" s="50"/>
    </row>
    <row r="11" spans="1:12">
      <c r="A11" s="50" t="s">
        <v>113</v>
      </c>
      <c r="B11" s="50" t="s">
        <v>28</v>
      </c>
      <c r="C11" s="50" t="s">
        <v>96</v>
      </c>
      <c r="D11" s="50" t="s">
        <v>97</v>
      </c>
      <c r="E11" s="50"/>
      <c r="F11" s="50"/>
      <c r="G11" s="50"/>
      <c r="H11" s="50"/>
      <c r="I11" s="50"/>
      <c r="J11" s="50"/>
    </row>
    <row r="12" spans="1:12">
      <c r="A12" s="50" t="s">
        <v>114</v>
      </c>
      <c r="B12" s="50" t="s">
        <v>28</v>
      </c>
      <c r="C12" s="50" t="s">
        <v>102</v>
      </c>
      <c r="D12" s="50" t="s">
        <v>115</v>
      </c>
      <c r="E12" s="50" t="s">
        <v>105</v>
      </c>
      <c r="F12" s="50" t="s">
        <v>116</v>
      </c>
      <c r="G12" s="50"/>
      <c r="H12" s="50"/>
      <c r="I12" s="50"/>
      <c r="J12" s="50"/>
    </row>
    <row r="13" spans="1:12">
      <c r="A13" s="50" t="s">
        <v>117</v>
      </c>
      <c r="B13" s="50" t="s">
        <v>28</v>
      </c>
      <c r="C13" s="50" t="s">
        <v>102</v>
      </c>
      <c r="D13" s="50" t="s">
        <v>115</v>
      </c>
      <c r="E13" s="50" t="s">
        <v>116</v>
      </c>
      <c r="F13" s="50"/>
      <c r="G13" s="50"/>
      <c r="H13" s="50"/>
      <c r="I13" s="50"/>
      <c r="J13" s="50"/>
    </row>
    <row r="14" spans="1:12">
      <c r="A14" s="50" t="s">
        <v>118</v>
      </c>
      <c r="B14" s="50" t="s">
        <v>28</v>
      </c>
      <c r="C14" s="50" t="s">
        <v>102</v>
      </c>
      <c r="D14" s="50" t="s">
        <v>115</v>
      </c>
      <c r="E14" s="50" t="s">
        <v>105</v>
      </c>
      <c r="F14" s="50" t="s">
        <v>116</v>
      </c>
      <c r="G14" s="50"/>
      <c r="H14" s="50"/>
      <c r="I14" s="50"/>
      <c r="J14" s="50"/>
    </row>
    <row r="15" spans="1:12">
      <c r="A15" s="50" t="s">
        <v>119</v>
      </c>
      <c r="B15" s="50" t="s">
        <v>28</v>
      </c>
      <c r="C15" s="50" t="s">
        <v>102</v>
      </c>
      <c r="D15" s="50" t="s">
        <v>103</v>
      </c>
      <c r="E15" s="50" t="s">
        <v>104</v>
      </c>
      <c r="F15" s="50" t="s">
        <v>107</v>
      </c>
      <c r="G15" s="50" t="s">
        <v>108</v>
      </c>
      <c r="H15" s="50" t="s">
        <v>109</v>
      </c>
      <c r="I15" s="50" t="s">
        <v>120</v>
      </c>
      <c r="J15" s="50" t="s">
        <v>121</v>
      </c>
      <c r="K15" s="49" t="s">
        <v>105</v>
      </c>
      <c r="L15" s="51"/>
    </row>
    <row r="16" spans="1:12">
      <c r="A16" s="50" t="s">
        <v>122</v>
      </c>
      <c r="B16" s="50" t="s">
        <v>28</v>
      </c>
      <c r="C16" s="50" t="s">
        <v>102</v>
      </c>
      <c r="D16" s="50" t="s">
        <v>104</v>
      </c>
      <c r="E16" s="50" t="s">
        <v>107</v>
      </c>
      <c r="F16" s="50" t="s">
        <v>108</v>
      </c>
      <c r="G16" s="50" t="s">
        <v>109</v>
      </c>
      <c r="H16" s="50" t="s">
        <v>105</v>
      </c>
      <c r="I16" s="50"/>
      <c r="J16" s="50"/>
    </row>
    <row r="17" spans="1:11">
      <c r="A17" s="50" t="s">
        <v>123</v>
      </c>
      <c r="B17" s="50" t="s">
        <v>28</v>
      </c>
      <c r="C17" s="50" t="s">
        <v>102</v>
      </c>
      <c r="D17" s="50" t="s">
        <v>124</v>
      </c>
      <c r="E17" s="50" t="s">
        <v>105</v>
      </c>
      <c r="F17" s="50" t="s">
        <v>116</v>
      </c>
      <c r="G17" s="50"/>
      <c r="H17" s="50"/>
      <c r="I17" s="50"/>
      <c r="J17" s="50"/>
    </row>
    <row r="18" spans="1:11">
      <c r="A18" s="50" t="s">
        <v>125</v>
      </c>
      <c r="B18" s="50" t="s">
        <v>28</v>
      </c>
      <c r="C18" s="50" t="s">
        <v>126</v>
      </c>
      <c r="D18" s="50"/>
      <c r="E18" s="50"/>
      <c r="F18" s="50"/>
      <c r="G18" s="50"/>
      <c r="H18" s="50"/>
      <c r="I18" s="50"/>
      <c r="J18" s="50"/>
    </row>
    <row r="19" spans="1:11">
      <c r="A19" s="50" t="s">
        <v>127</v>
      </c>
      <c r="B19" s="50" t="s">
        <v>28</v>
      </c>
      <c r="C19" s="50" t="s">
        <v>102</v>
      </c>
      <c r="D19" s="50" t="s">
        <v>128</v>
      </c>
      <c r="E19" s="50" t="s">
        <v>129</v>
      </c>
      <c r="F19" s="50" t="s">
        <v>130</v>
      </c>
      <c r="G19" s="50" t="s">
        <v>131</v>
      </c>
      <c r="H19" s="50" t="s">
        <v>132</v>
      </c>
      <c r="I19" s="50"/>
      <c r="J19" s="50"/>
    </row>
    <row r="20" spans="1:11">
      <c r="A20" s="50" t="s">
        <v>133</v>
      </c>
      <c r="B20" s="50" t="s">
        <v>28</v>
      </c>
      <c r="C20" s="50" t="s">
        <v>102</v>
      </c>
      <c r="D20" s="50" t="s">
        <v>129</v>
      </c>
      <c r="E20" s="50" t="s">
        <v>130</v>
      </c>
      <c r="F20" s="50" t="s">
        <v>131</v>
      </c>
      <c r="G20" s="50" t="s">
        <v>132</v>
      </c>
      <c r="H20" s="50"/>
      <c r="I20" s="50"/>
      <c r="J20" s="50"/>
    </row>
    <row r="21" spans="1:11">
      <c r="A21" s="50" t="s">
        <v>134</v>
      </c>
      <c r="B21" s="50" t="s">
        <v>28</v>
      </c>
      <c r="C21" s="50" t="s">
        <v>102</v>
      </c>
      <c r="D21" s="50" t="s">
        <v>129</v>
      </c>
      <c r="E21" s="50" t="s">
        <v>130</v>
      </c>
      <c r="F21" s="50" t="s">
        <v>131</v>
      </c>
      <c r="G21" s="50" t="s">
        <v>132</v>
      </c>
      <c r="H21" s="50"/>
      <c r="I21" s="50"/>
      <c r="J21" s="50"/>
    </row>
    <row r="22" spans="1:11">
      <c r="A22" s="50" t="s">
        <v>135</v>
      </c>
      <c r="B22" s="50" t="s">
        <v>28</v>
      </c>
      <c r="C22" s="50" t="s">
        <v>102</v>
      </c>
      <c r="D22" s="50" t="s">
        <v>129</v>
      </c>
      <c r="E22" s="50" t="s">
        <v>130</v>
      </c>
      <c r="F22" s="50" t="s">
        <v>131</v>
      </c>
      <c r="G22" s="50" t="s">
        <v>132</v>
      </c>
      <c r="H22" s="50"/>
      <c r="I22" s="50"/>
      <c r="J22" s="50"/>
    </row>
    <row r="23" spans="1:11">
      <c r="A23" s="50" t="s">
        <v>136</v>
      </c>
      <c r="B23" s="50" t="s">
        <v>28</v>
      </c>
      <c r="C23" s="50" t="s">
        <v>137</v>
      </c>
      <c r="D23" s="50" t="s">
        <v>138</v>
      </c>
      <c r="E23" s="50" t="s">
        <v>97</v>
      </c>
      <c r="G23" s="50"/>
      <c r="H23" s="50"/>
      <c r="I23" s="50"/>
      <c r="J23" s="50"/>
    </row>
    <row r="24" spans="1:11">
      <c r="A24" s="50" t="s">
        <v>139</v>
      </c>
      <c r="B24" s="50" t="s">
        <v>28</v>
      </c>
      <c r="C24" s="50" t="s">
        <v>102</v>
      </c>
      <c r="D24" s="50" t="s">
        <v>140</v>
      </c>
      <c r="E24" s="50"/>
      <c r="F24" s="50"/>
      <c r="G24" s="50"/>
      <c r="H24" s="50"/>
      <c r="I24" s="50"/>
      <c r="J24" s="50"/>
    </row>
    <row r="25" spans="1:11">
      <c r="A25" s="50" t="s">
        <v>141</v>
      </c>
      <c r="B25" s="50" t="s">
        <v>28</v>
      </c>
      <c r="C25" s="50" t="s">
        <v>102</v>
      </c>
      <c r="D25" s="50" t="s">
        <v>142</v>
      </c>
      <c r="E25" s="50"/>
      <c r="F25" s="50"/>
      <c r="G25" s="50"/>
      <c r="H25" s="50"/>
      <c r="I25" s="50"/>
      <c r="J25" s="50"/>
    </row>
    <row r="26" spans="1:11">
      <c r="A26" s="50" t="s">
        <v>143</v>
      </c>
      <c r="B26" s="50" t="s">
        <v>28</v>
      </c>
      <c r="C26" s="50" t="s">
        <v>144</v>
      </c>
      <c r="D26" s="50" t="s">
        <v>34</v>
      </c>
      <c r="E26" s="50" t="s">
        <v>145</v>
      </c>
      <c r="F26" s="50" t="s">
        <v>146</v>
      </c>
      <c r="G26" s="50" t="s">
        <v>104</v>
      </c>
      <c r="H26" s="50" t="s">
        <v>36</v>
      </c>
      <c r="I26" s="50"/>
      <c r="J26" s="50"/>
    </row>
    <row r="27" spans="1:11">
      <c r="A27" s="50" t="s">
        <v>147</v>
      </c>
      <c r="B27" s="50" t="s">
        <v>28</v>
      </c>
      <c r="C27" s="50" t="s">
        <v>144</v>
      </c>
      <c r="D27" s="50" t="s">
        <v>34</v>
      </c>
      <c r="E27" s="50" t="s">
        <v>145</v>
      </c>
      <c r="F27" s="50" t="s">
        <v>146</v>
      </c>
      <c r="G27" s="50" t="s">
        <v>104</v>
      </c>
      <c r="H27" s="50" t="s">
        <v>36</v>
      </c>
      <c r="I27" s="50"/>
      <c r="J27" s="50"/>
    </row>
    <row r="28" spans="1:11">
      <c r="A28" s="50" t="s">
        <v>148</v>
      </c>
      <c r="B28" s="50" t="s">
        <v>28</v>
      </c>
      <c r="C28" s="50" t="s">
        <v>144</v>
      </c>
      <c r="D28" s="50" t="s">
        <v>34</v>
      </c>
      <c r="E28" s="50" t="s">
        <v>145</v>
      </c>
      <c r="F28" s="50" t="s">
        <v>146</v>
      </c>
      <c r="G28" s="50" t="s">
        <v>104</v>
      </c>
      <c r="H28" s="50" t="s">
        <v>36</v>
      </c>
      <c r="I28" s="50"/>
      <c r="J28" s="50"/>
    </row>
    <row r="29" spans="1:11">
      <c r="A29" s="50" t="s">
        <v>149</v>
      </c>
      <c r="B29" s="50" t="s">
        <v>28</v>
      </c>
      <c r="C29" s="50" t="s">
        <v>144</v>
      </c>
      <c r="D29" s="50" t="s">
        <v>32</v>
      </c>
      <c r="E29" s="50" t="s">
        <v>104</v>
      </c>
      <c r="F29" s="50" t="s">
        <v>34</v>
      </c>
      <c r="G29" s="50" t="s">
        <v>145</v>
      </c>
      <c r="H29" s="50" t="s">
        <v>146</v>
      </c>
      <c r="I29" s="50" t="s">
        <v>36</v>
      </c>
      <c r="J29" s="50"/>
    </row>
    <row r="30" spans="1:11">
      <c r="A30" s="50" t="s">
        <v>150</v>
      </c>
      <c r="B30" s="50" t="s">
        <v>28</v>
      </c>
      <c r="C30" s="50" t="s">
        <v>144</v>
      </c>
      <c r="D30" s="50" t="s">
        <v>32</v>
      </c>
      <c r="E30" s="50" t="s">
        <v>104</v>
      </c>
      <c r="F30" s="50" t="s">
        <v>34</v>
      </c>
      <c r="G30" s="50" t="s">
        <v>145</v>
      </c>
      <c r="H30" s="50" t="s">
        <v>146</v>
      </c>
      <c r="I30" s="50" t="s">
        <v>36</v>
      </c>
      <c r="J30" s="50"/>
    </row>
    <row r="31" spans="1:11">
      <c r="A31" s="50" t="s">
        <v>151</v>
      </c>
      <c r="B31" s="50" t="s">
        <v>28</v>
      </c>
      <c r="C31" s="50" t="s">
        <v>144</v>
      </c>
      <c r="D31" s="50" t="s">
        <v>32</v>
      </c>
      <c r="E31" s="50" t="s">
        <v>104</v>
      </c>
      <c r="F31" s="50" t="s">
        <v>34</v>
      </c>
      <c r="G31" s="50" t="s">
        <v>145</v>
      </c>
      <c r="H31" s="50" t="s">
        <v>146</v>
      </c>
      <c r="I31" s="50" t="s">
        <v>36</v>
      </c>
      <c r="J31" s="50"/>
    </row>
    <row r="32" spans="1:11">
      <c r="A32" s="50" t="s">
        <v>2</v>
      </c>
      <c r="B32" s="50" t="s">
        <v>28</v>
      </c>
      <c r="C32" s="50" t="s">
        <v>144</v>
      </c>
      <c r="D32" s="50" t="s">
        <v>32</v>
      </c>
      <c r="E32" s="50" t="s">
        <v>34</v>
      </c>
      <c r="F32" s="50" t="s">
        <v>145</v>
      </c>
      <c r="G32" s="50" t="s">
        <v>152</v>
      </c>
      <c r="H32" s="50" t="s">
        <v>153</v>
      </c>
      <c r="I32" s="50" t="s">
        <v>146</v>
      </c>
      <c r="J32" s="50" t="s">
        <v>104</v>
      </c>
      <c r="K32" s="50" t="s">
        <v>36</v>
      </c>
    </row>
    <row r="33" spans="1:11">
      <c r="A33" s="50" t="s">
        <v>154</v>
      </c>
      <c r="B33" s="50" t="s">
        <v>28</v>
      </c>
      <c r="C33" s="50" t="s">
        <v>144</v>
      </c>
      <c r="D33" s="50" t="s">
        <v>155</v>
      </c>
      <c r="E33" s="50"/>
      <c r="F33" s="50"/>
      <c r="G33" s="50"/>
      <c r="H33" s="50"/>
      <c r="I33" s="50"/>
      <c r="J33" s="50"/>
      <c r="K33" s="50"/>
    </row>
    <row r="34" spans="1:11">
      <c r="A34" s="50" t="s">
        <v>156</v>
      </c>
      <c r="B34" s="50" t="s">
        <v>28</v>
      </c>
      <c r="C34" s="50" t="s">
        <v>144</v>
      </c>
      <c r="D34" s="50" t="s">
        <v>155</v>
      </c>
      <c r="E34" s="50"/>
      <c r="F34" s="50"/>
      <c r="G34" s="50"/>
      <c r="H34" s="50"/>
      <c r="I34" s="50"/>
      <c r="J34" s="50"/>
      <c r="K34" s="50"/>
    </row>
    <row r="35" spans="1:11">
      <c r="A35" s="50" t="s">
        <v>157</v>
      </c>
      <c r="B35" s="50" t="s">
        <v>28</v>
      </c>
      <c r="C35" s="50" t="s">
        <v>144</v>
      </c>
      <c r="D35" s="50" t="s">
        <v>103</v>
      </c>
      <c r="E35" s="50" t="s">
        <v>104</v>
      </c>
      <c r="F35" s="50" t="s">
        <v>34</v>
      </c>
      <c r="G35" s="50" t="s">
        <v>145</v>
      </c>
      <c r="H35" s="50" t="s">
        <v>152</v>
      </c>
      <c r="I35" s="50" t="s">
        <v>153</v>
      </c>
      <c r="J35" s="50" t="s">
        <v>158</v>
      </c>
      <c r="K35" s="50"/>
    </row>
    <row r="36" spans="1:11">
      <c r="A36" s="50" t="s">
        <v>159</v>
      </c>
      <c r="B36" s="50" t="s">
        <v>144</v>
      </c>
      <c r="C36" s="50" t="s">
        <v>103</v>
      </c>
      <c r="D36" s="50" t="s">
        <v>104</v>
      </c>
      <c r="E36" s="50" t="s">
        <v>34</v>
      </c>
      <c r="F36" s="50" t="s">
        <v>145</v>
      </c>
      <c r="G36" s="50" t="s">
        <v>158</v>
      </c>
      <c r="H36" s="50" t="s">
        <v>160</v>
      </c>
      <c r="I36" s="50" t="s">
        <v>161</v>
      </c>
      <c r="J36" s="50"/>
    </row>
    <row r="38" spans="1:11">
      <c r="A38" s="50"/>
    </row>
  </sheetData>
  <phoneticPr fontId="2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勤務形態一覧表（児童発達支援センター）</vt:lpstr>
      <vt:lpstr>選択肢</vt:lpstr>
      <vt:lpstr>'勤務形態一覧表（児童発達支援センター）'!Print_Area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2026-02-26T01:10:38Z</dcterms:created>
  <dcterms:modified xsi:type="dcterms:W3CDTF">2026-02-26T02:17:56Z</dcterms:modified>
</cp:coreProperties>
</file>