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86F0655B-867B-4915-AEB9-996D39E06CC6}" xr6:coauthVersionLast="47" xr6:coauthVersionMax="47" xr10:uidLastSave="{00000000-0000-0000-0000-000000000000}"/>
  <bookViews>
    <workbookView xWindow="-100" yWindow="-100" windowWidth="21467" windowHeight="11443" xr2:uid="{A9C7AD22-1789-4CBB-85B5-711AFF87AC1B}"/>
  </bookViews>
  <sheets>
    <sheet name="勤務形態一覧表（放課後デイサービス）" sheetId="1" r:id="rId1"/>
    <sheet name="選択肢" sheetId="2" r:id="rId2"/>
  </sheets>
  <definedNames>
    <definedName name="___kk06">#REF!</definedName>
    <definedName name="___kk29">#REF!</definedName>
    <definedName name="__kk06">#REF!</definedName>
    <definedName name="__kk29">#REF!</definedName>
    <definedName name="_xlnm._FilterDatabase" localSheetId="0" hidden="1">'勤務形態一覧表（放課後デイサービス）'!$AK$5:$AK$6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'勤務形態一覧表（放課後デイサービス）'!$A$1:$AN$77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0" i="1" l="1"/>
  <c r="AG40" i="1"/>
  <c r="AA40" i="1"/>
  <c r="U40" i="1"/>
  <c r="O40" i="1"/>
  <c r="I40" i="1"/>
  <c r="E40" i="1"/>
  <c r="C40" i="1"/>
  <c r="AK34" i="1"/>
  <c r="AK33"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AK32" i="1" s="1"/>
  <c r="AL32" i="1" s="1"/>
  <c r="H32" i="1"/>
  <c r="G32" i="1"/>
  <c r="F32" i="1"/>
  <c r="AO31" i="1"/>
  <c r="AK31" i="1"/>
  <c r="AL31" i="1" s="1"/>
  <c r="AO30" i="1"/>
  <c r="AK30" i="1"/>
  <c r="AL30" i="1" s="1"/>
  <c r="AO29" i="1"/>
  <c r="AK29" i="1"/>
  <c r="AL29" i="1" s="1"/>
  <c r="AO28" i="1"/>
  <c r="AK28" i="1"/>
  <c r="AL28" i="1" s="1"/>
  <c r="AO27" i="1"/>
  <c r="AK27" i="1"/>
  <c r="AL27" i="1" s="1"/>
  <c r="AO26" i="1"/>
  <c r="AK26" i="1"/>
  <c r="AL26" i="1" s="1"/>
  <c r="AO25" i="1"/>
  <c r="AK25" i="1"/>
  <c r="AL25" i="1" s="1"/>
  <c r="AO24" i="1"/>
  <c r="AK24" i="1"/>
  <c r="AL24" i="1" s="1"/>
  <c r="AO23" i="1"/>
  <c r="AK23" i="1"/>
  <c r="AL23" i="1" s="1"/>
  <c r="AO22" i="1"/>
  <c r="AL22" i="1"/>
  <c r="AK22" i="1"/>
  <c r="AO21" i="1"/>
  <c r="AK21" i="1"/>
  <c r="AL21" i="1" s="1"/>
  <c r="AO20" i="1"/>
  <c r="AK20" i="1"/>
  <c r="AL20" i="1" s="1"/>
  <c r="AO19" i="1"/>
  <c r="AK19" i="1"/>
  <c r="AL19" i="1" s="1"/>
  <c r="AO18" i="1"/>
  <c r="AK18" i="1"/>
  <c r="AL18" i="1" s="1"/>
  <c r="AO17" i="1"/>
  <c r="AK17" i="1"/>
  <c r="AL17" i="1" s="1"/>
  <c r="AK16" i="1"/>
  <c r="AK15" i="1"/>
  <c r="AL15" i="1" s="1"/>
  <c r="AK14" i="1"/>
  <c r="AL14" i="1" s="1"/>
  <c r="AK13" i="1"/>
  <c r="AL13" i="1" s="1"/>
  <c r="AK12" i="1"/>
  <c r="AL12" i="1" s="1"/>
  <c r="AJ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I11" i="1" s="1"/>
  <c r="AJ10" i="1"/>
  <c r="AI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H10" i="1" s="1"/>
  <c r="AO16" i="1" l="1"/>
  <c r="AO12" i="1"/>
  <c r="AO14" i="1"/>
  <c r="F43" i="1"/>
  <c r="AO15" i="1"/>
  <c r="AH11" i="1"/>
  <c r="AL16" i="1"/>
  <c r="AO13" i="1"/>
  <c r="AL42" i="1" s="1"/>
  <c r="AL43" i="1"/>
  <c r="AM43" i="1"/>
  <c r="C44" i="1"/>
  <c r="I44" i="1" l="1"/>
  <c r="L43" i="1"/>
  <c r="D43" i="1"/>
  <c r="O44" i="1"/>
  <c r="I43" i="1"/>
  <c r="AJ43" i="1"/>
  <c r="E42" i="1"/>
  <c r="I42" i="1"/>
  <c r="AJ42" i="1"/>
  <c r="C43" i="1"/>
  <c r="AG44" i="1"/>
  <c r="C42" i="1"/>
  <c r="O43" i="1"/>
  <c r="AM42" i="1"/>
  <c r="O42" i="1"/>
  <c r="AG43" i="1"/>
  <c r="AD43" i="1"/>
  <c r="X42" i="1"/>
  <c r="U42" i="1"/>
  <c r="AG42" i="1"/>
  <c r="AD42" i="1"/>
  <c r="AA43" i="1"/>
  <c r="AA42" i="1"/>
  <c r="X43" i="1"/>
  <c r="U43" i="1"/>
  <c r="AL44" i="1"/>
  <c r="F42" i="1"/>
  <c r="U44" i="1"/>
  <c r="D42" i="1"/>
  <c r="R43" i="1"/>
  <c r="R42" i="1"/>
  <c r="L42" i="1"/>
  <c r="E43" i="1"/>
  <c r="E44" i="1"/>
  <c r="AA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 authorId="0" shapeId="0" xr:uid="{9200341B-FF61-428B-996A-2C1F2CDDFE23}">
      <text>
        <r>
          <rPr>
            <b/>
            <sz val="8"/>
            <color indexed="81"/>
            <rFont val="游ゴシック"/>
            <family val="3"/>
            <charset val="128"/>
            <scheme val="minor"/>
          </rPr>
          <t>放課後等デイサービスのみ提供する事業所は本様式を使用し、
児童発達支援も併せて提供している場合は別様式を使用すること</t>
        </r>
      </text>
    </comment>
    <comment ref="AK3" authorId="0" shapeId="0" xr:uid="{B107A18C-B296-4F25-A045-CDC7C6E54568}">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116F3FD0-5123-4D0C-8076-E034CEF9213E}">
      <text>
        <r>
          <rPr>
            <b/>
            <sz val="8"/>
            <color indexed="81"/>
            <rFont val="游ゴシック"/>
            <family val="3"/>
            <charset val="128"/>
            <scheme val="minor"/>
          </rPr>
          <t>原則、提出先が障害福祉課の場合は予定、
福祉政策課の場合は実績を選択</t>
        </r>
      </text>
    </comment>
    <comment ref="D8" authorId="0" shapeId="0" xr:uid="{9237E6ED-63DC-4D33-9581-A92FAF90A2A7}">
      <text>
        <r>
          <rPr>
            <b/>
            <sz val="8"/>
            <color indexed="81"/>
            <rFont val="游ゴシック"/>
            <family val="3"/>
            <charset val="128"/>
            <scheme val="minor"/>
          </rPr>
          <t>所定労働時間の短縮措置などの
職員は【時短】と記載</t>
        </r>
      </text>
    </comment>
    <comment ref="AM8" authorId="0" shapeId="0" xr:uid="{3ABEB003-E135-4668-8397-893DAD56FFA0}">
      <text>
        <r>
          <rPr>
            <b/>
            <sz val="8"/>
            <color indexed="81"/>
            <rFont val="游ゴシック"/>
            <family val="3"/>
            <charset val="128"/>
            <scheme val="minor"/>
          </rPr>
          <t>兼務先の事業所名・サービス種別・職種を記載
例／児童発達支援とよはし・児童発達支援・児童指導員</t>
        </r>
      </text>
    </comment>
    <comment ref="AH9" authorId="0" shapeId="0" xr:uid="{B4A1B3DC-E5EC-4013-9702-7C749E7DDA3E}">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F12" authorId="0" shapeId="0" xr:uid="{C4C2364C-638D-4D71-AB7A-709F70440E55}">
      <text>
        <r>
          <rPr>
            <b/>
            <sz val="8"/>
            <color indexed="81"/>
            <rFont val="游ゴシック"/>
            <family val="3"/>
            <charset val="128"/>
            <scheme val="minor"/>
          </rPr>
          <t>保育所等訪問支援との多機能型事業所で、放課後等デイサービスの児発管が保育所等訪問支援の児発管を兼務する場合、
両サービスに従事する勤務時間の合計を各サービスの勤務形態一覧表に記載</t>
        </r>
      </text>
    </comment>
    <comment ref="F33" authorId="0" shapeId="0" xr:uid="{8DCD42E3-244B-493A-BD79-F83F09B95A1E}">
      <text>
        <r>
          <rPr>
            <b/>
            <sz val="8"/>
            <color indexed="81"/>
            <rFont val="游ゴシック"/>
            <family val="3"/>
            <charset val="128"/>
            <scheme val="minor"/>
          </rPr>
          <t>運営規程に定めるサービス提供時間を記載
例／運営規程に定めるサービス提供時間が午後2時～午後5時の場合『3』と記載</t>
        </r>
      </text>
    </comment>
  </commentList>
</comments>
</file>

<file path=xl/sharedStrings.xml><?xml version="1.0" encoding="utf-8"?>
<sst xmlns="http://schemas.openxmlformats.org/spreadsheetml/2006/main" count="337" uniqueCount="162">
  <si>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</si>
  <si>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</si>
  <si>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放課後等デイサービス</t>
    <rPh sb="0" eb="4">
      <t>ホウカゴトウ</t>
    </rPh>
    <phoneticPr fontId="9"/>
  </si>
  <si>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</si>
  <si>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</si>
  <si>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</si>
  <si>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</si>
  <si>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変形労働時間制１月単位（暦月）</t>
  </si>
  <si>
    <t>(2)予定/実績の別</t>
    <rPh sb="3" eb="5">
      <t>ヨテイ</t>
    </rPh>
    <rPh sb="6" eb="8">
      <t>ジッセキ</t>
    </rPh>
    <rPh sb="9" eb="10">
      <t>ベツ</t>
    </rPh>
    <phoneticPr fontId="4"/>
  </si>
  <si>
    <t>(2)-2　定員</t>
    <rPh sb="6" eb="8">
      <t>テイイン</t>
    </rPh>
    <phoneticPr fontId="1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</si>
  <si>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</si>
  <si>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</si>
  <si>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</si>
  <si>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</si>
  <si>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</si>
  <si>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</si>
  <si>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</si>
  <si>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</si>
  <si>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</si>
  <si>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</si>
  <si>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</si>
  <si>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</si>
  <si>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</si>
  <si>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</si>
  <si>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</si>
  <si>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</si>
  <si>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</si>
  <si>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2"/>
  </si>
  <si>
    <t>管理者</t>
    <rPh sb="0" eb="3">
      <t>カンリシャ</t>
    </rPh>
    <phoneticPr fontId="12"/>
  </si>
  <si>
    <t>A</t>
  </si>
  <si>
    <t>児童発達支援管理責任者</t>
  </si>
  <si>
    <t>B</t>
  </si>
  <si>
    <t>児童指導員</t>
    <rPh sb="0" eb="2">
      <t>ジドウ</t>
    </rPh>
    <rPh sb="2" eb="5">
      <t>シドウイン</t>
    </rPh>
    <phoneticPr fontId="12"/>
  </si>
  <si>
    <t>C</t>
  </si>
  <si>
    <t>保育士</t>
    <rPh sb="0" eb="3">
      <t>ホイクシ</t>
    </rPh>
    <phoneticPr fontId="12"/>
  </si>
  <si>
    <t>D</t>
  </si>
  <si>
    <t>その他職員</t>
    <rPh sb="2" eb="3">
      <t>タ</t>
    </rPh>
    <rPh sb="3" eb="5">
      <t>ショクイン</t>
    </rPh>
    <phoneticPr fontId="12"/>
  </si>
  <si>
    <t>E</t>
    <phoneticPr fontId="12"/>
  </si>
  <si>
    <t>合計</t>
    <rPh sb="0" eb="2">
      <t>ゴウケイ</t>
    </rPh>
    <phoneticPr fontId="4"/>
  </si>
  <si>
    <t>サービス提供時間</t>
    <rPh sb="4" eb="6">
      <t>テイキョウ</t>
    </rPh>
    <rPh sb="6" eb="8">
      <t>ジカン</t>
    </rPh>
    <phoneticPr fontId="4"/>
  </si>
  <si>
    <t>平日</t>
    <rPh sb="0" eb="2">
      <t>ヘイジツ</t>
    </rPh>
    <phoneticPr fontId="12"/>
  </si>
  <si>
    <t>：　～　：</t>
    <phoneticPr fontId="12"/>
  </si>
  <si>
    <t>学校休業日</t>
    <rPh sb="0" eb="2">
      <t>ガッコウ</t>
    </rPh>
    <rPh sb="2" eb="5">
      <t>キュウギョウビ</t>
    </rPh>
    <phoneticPr fontId="12"/>
  </si>
  <si>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</si>
  <si>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専従</t>
    <rPh sb="0" eb="2">
      <t>センジュウ</t>
    </rPh>
    <phoneticPr fontId="19"/>
  </si>
  <si>
    <t>兼務</t>
    <rPh sb="0" eb="2">
      <t>ケンム</t>
    </rPh>
    <phoneticPr fontId="19"/>
  </si>
  <si>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</si>
  <si>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</si>
  <si>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</si>
  <si>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</si>
  <si>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</si>
  <si>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</si>
  <si>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</si>
  <si>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</si>
  <si>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(2) -2　定員数を入力してください。</t>
    <rPh sb="8" eb="11">
      <t>テイインスウ</t>
    </rPh>
    <rPh sb="12" eb="14">
      <t>ニュウリョク</t>
    </rPh>
    <phoneticPr fontId="1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</si>
  <si>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</si>
  <si>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</si>
  <si>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</si>
  <si>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</si>
  <si>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</si>
  <si>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</si>
  <si>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</si>
  <si>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</si>
  <si>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</si>
  <si>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</si>
  <si>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</si>
  <si>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</si>
  <si>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</si>
  <si>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</si>
  <si>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</si>
  <si>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</si>
  <si>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</si>
  <si>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</si>
  <si>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</si>
  <si>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</si>
  <si>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</si>
  <si>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</si>
  <si>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</si>
  <si>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</si>
  <si>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</si>
  <si>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</si>
  <si>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</si>
  <si>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</si>
  <si>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</si>
  <si>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2"/>
  </si>
  <si>
    <t>職種①</t>
    <rPh sb="0" eb="2">
      <t>ショクシュ</t>
    </rPh>
    <phoneticPr fontId="12"/>
  </si>
  <si>
    <t>職種②</t>
    <rPh sb="0" eb="2">
      <t>ショクシュ</t>
    </rPh>
    <phoneticPr fontId="12"/>
  </si>
  <si>
    <t>職種③</t>
    <rPh sb="0" eb="2">
      <t>ショクシュ</t>
    </rPh>
    <phoneticPr fontId="12"/>
  </si>
  <si>
    <t>職種④</t>
    <rPh sb="0" eb="2">
      <t>ショクシュ</t>
    </rPh>
    <phoneticPr fontId="12"/>
  </si>
  <si>
    <t>職種⑤</t>
    <rPh sb="0" eb="2">
      <t>ショクシュ</t>
    </rPh>
    <phoneticPr fontId="12"/>
  </si>
  <si>
    <t>職種⑥</t>
    <rPh sb="0" eb="2">
      <t>ショクシュ</t>
    </rPh>
    <phoneticPr fontId="12"/>
  </si>
  <si>
    <t>職種⑦</t>
    <rPh sb="0" eb="2">
      <t>ショクシュ</t>
    </rPh>
    <phoneticPr fontId="12"/>
  </si>
  <si>
    <t>職種⑧</t>
    <rPh sb="0" eb="2">
      <t>ショクシュ</t>
    </rPh>
    <phoneticPr fontId="12"/>
  </si>
  <si>
    <t>職種⑨</t>
    <phoneticPr fontId="12"/>
  </si>
  <si>
    <t>職種⑩</t>
    <phoneticPr fontId="12"/>
  </si>
  <si>
    <t>居宅介護</t>
    <phoneticPr fontId="4"/>
  </si>
  <si>
    <t>サービス提供責任者</t>
    <rPh sb="4" eb="6">
      <t>テイキョウ</t>
    </rPh>
    <rPh sb="6" eb="9">
      <t>セキニンシャ</t>
    </rPh>
    <phoneticPr fontId="12"/>
  </si>
  <si>
    <t>従業者</t>
    <rPh sb="0" eb="3">
      <t>ジュウギョウシャ</t>
    </rPh>
    <phoneticPr fontId="12"/>
  </si>
  <si>
    <t>重度訪問介護</t>
    <rPh sb="0" eb="2">
      <t>ジュウド</t>
    </rPh>
    <rPh sb="2" eb="4">
      <t>ホウモン</t>
    </rPh>
    <rPh sb="4" eb="6">
      <t>カイゴ</t>
    </rPh>
    <phoneticPr fontId="12"/>
  </si>
  <si>
    <t>同行援護</t>
    <rPh sb="0" eb="2">
      <t>ドウコウ</t>
    </rPh>
    <rPh sb="2" eb="4">
      <t>エンゴ</t>
    </rPh>
    <phoneticPr fontId="12"/>
  </si>
  <si>
    <t>行動援護</t>
    <rPh sb="0" eb="4">
      <t>コウドウエンゴ</t>
    </rPh>
    <phoneticPr fontId="12"/>
  </si>
  <si>
    <t>療養介護</t>
    <rPh sb="0" eb="2">
      <t>リョウヨウ</t>
    </rPh>
    <rPh sb="2" eb="4">
      <t>カイゴ</t>
    </rPh>
    <phoneticPr fontId="4"/>
  </si>
  <si>
    <t>サービス管理責任者</t>
    <rPh sb="4" eb="6">
      <t>カンリ</t>
    </rPh>
    <rPh sb="6" eb="9">
      <t>セキニンシャ</t>
    </rPh>
    <phoneticPr fontId="12"/>
  </si>
  <si>
    <t>医師</t>
    <rPh sb="0" eb="2">
      <t>イシ</t>
    </rPh>
    <phoneticPr fontId="12"/>
  </si>
  <si>
    <t>看護職員</t>
    <rPh sb="0" eb="4">
      <t>カンゴショクイン</t>
    </rPh>
    <phoneticPr fontId="12"/>
  </si>
  <si>
    <t>生活支援員</t>
    <rPh sb="0" eb="5">
      <t>セイカツシエンイン</t>
    </rPh>
    <phoneticPr fontId="12"/>
  </si>
  <si>
    <t>生活介護</t>
    <rPh sb="0" eb="2">
      <t>セイカツ</t>
    </rPh>
    <rPh sb="2" eb="4">
      <t>カイゴ</t>
    </rPh>
    <phoneticPr fontId="4"/>
  </si>
  <si>
    <t>理学療法士</t>
    <rPh sb="0" eb="5">
      <t>リガクリョウホウシ</t>
    </rPh>
    <phoneticPr fontId="12"/>
  </si>
  <si>
    <t>作業療法士</t>
    <rPh sb="0" eb="5">
      <t>サギョウリョウホウシ</t>
    </rPh>
    <phoneticPr fontId="12"/>
  </si>
  <si>
    <t>言語聴覚士</t>
    <rPh sb="0" eb="2">
      <t>ゲンゴ</t>
    </rPh>
    <rPh sb="2" eb="5">
      <t>チョウカクシ</t>
    </rPh>
    <phoneticPr fontId="12"/>
  </si>
  <si>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</si>
  <si>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</si>
  <si>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</si>
  <si>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</si>
  <si>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</si>
  <si>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2"/>
  </si>
  <si>
    <t>夜間支援従事者</t>
    <rPh sb="0" eb="7">
      <t>ヤカンシエンジュウジシャ</t>
    </rPh>
    <phoneticPr fontId="12"/>
  </si>
  <si>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</si>
  <si>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</si>
  <si>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</si>
  <si>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2"/>
  </si>
  <si>
    <t>職業指導員</t>
    <rPh sb="0" eb="2">
      <t>ショクギョウ</t>
    </rPh>
    <rPh sb="2" eb="4">
      <t>シドウ</t>
    </rPh>
    <rPh sb="4" eb="5">
      <t>イン</t>
    </rPh>
    <phoneticPr fontId="12"/>
  </si>
  <si>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</si>
  <si>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</si>
  <si>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2"/>
  </si>
  <si>
    <t>就労選択支援</t>
    <rPh sb="0" eb="2">
      <t>シュウロウ</t>
    </rPh>
    <rPh sb="2" eb="4">
      <t>センタク</t>
    </rPh>
    <rPh sb="4" eb="6">
      <t>シエン</t>
    </rPh>
    <phoneticPr fontId="12"/>
  </si>
  <si>
    <t>就労選択支援員</t>
    <rPh sb="0" eb="2">
      <t>シュウロウ</t>
    </rPh>
    <rPh sb="2" eb="4">
      <t>センタク</t>
    </rPh>
    <rPh sb="4" eb="7">
      <t>シエンイン</t>
    </rPh>
    <phoneticPr fontId="12"/>
  </si>
  <si>
    <t>就労移行支援</t>
    <rPh sb="0" eb="2">
      <t>シュウロウ</t>
    </rPh>
    <rPh sb="2" eb="4">
      <t>イコウ</t>
    </rPh>
    <rPh sb="4" eb="6">
      <t>シエン</t>
    </rPh>
    <phoneticPr fontId="4"/>
  </si>
  <si>
    <t>就労支援員</t>
    <rPh sb="0" eb="5">
      <t>シュウロウシエンイン</t>
    </rPh>
    <phoneticPr fontId="12"/>
  </si>
  <si>
    <t>職業指導員</t>
    <rPh sb="0" eb="4">
      <t>ショクギョウシドウ</t>
    </rPh>
    <rPh sb="4" eb="5">
      <t>イン</t>
    </rPh>
    <phoneticPr fontId="12"/>
  </si>
  <si>
    <t>生活支援員</t>
    <rPh sb="0" eb="2">
      <t>セイカツ</t>
    </rPh>
    <rPh sb="2" eb="5">
      <t>シエンイン</t>
    </rPh>
    <phoneticPr fontId="12"/>
  </si>
  <si>
    <t>職業指導員（施設外）</t>
    <rPh sb="0" eb="4">
      <t>ショクギョウシドウ</t>
    </rPh>
    <rPh sb="4" eb="5">
      <t>イン</t>
    </rPh>
    <rPh sb="6" eb="8">
      <t>シセツ</t>
    </rPh>
    <rPh sb="8" eb="9">
      <t>ガイ</t>
    </rPh>
    <phoneticPr fontId="12"/>
  </si>
  <si>
    <t>生活支援員（施設外）</t>
    <rPh sb="0" eb="2">
      <t>セイカツ</t>
    </rPh>
    <rPh sb="2" eb="5">
      <t>シエンイン</t>
    </rPh>
    <rPh sb="6" eb="9">
      <t>シセツガイ</t>
    </rPh>
    <phoneticPr fontId="12"/>
  </si>
  <si>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</si>
  <si>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</si>
  <si>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</si>
  <si>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</si>
  <si>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2"/>
  </si>
  <si>
    <t>相談支援員</t>
    <rPh sb="0" eb="2">
      <t>ソウダン</t>
    </rPh>
    <rPh sb="2" eb="5">
      <t>シエンイン</t>
    </rPh>
    <phoneticPr fontId="12"/>
  </si>
  <si>
    <t>就労定着支援</t>
    <rPh sb="0" eb="2">
      <t>シュウロウ</t>
    </rPh>
    <rPh sb="2" eb="4">
      <t>テイチャク</t>
    </rPh>
    <rPh sb="4" eb="6">
      <t>シエン</t>
    </rPh>
    <phoneticPr fontId="4"/>
  </si>
  <si>
    <t>就労定着支援員</t>
    <rPh sb="0" eb="2">
      <t>シュウロウ</t>
    </rPh>
    <rPh sb="2" eb="7">
      <t>テイチャクシエンイン</t>
    </rPh>
    <phoneticPr fontId="12"/>
  </si>
  <si>
    <t>自立生活援助</t>
    <rPh sb="0" eb="2">
      <t>ジリツ</t>
    </rPh>
    <rPh sb="2" eb="4">
      <t>セイカツ</t>
    </rPh>
    <rPh sb="4" eb="6">
      <t>エンジョ</t>
    </rPh>
    <phoneticPr fontId="4"/>
  </si>
  <si>
    <t>地域生活支援員</t>
    <rPh sb="0" eb="7">
      <t>チイキセイカツシエンイン</t>
    </rPh>
    <phoneticPr fontId="12"/>
  </si>
  <si>
    <t>児童発達支援</t>
    <phoneticPr fontId="9"/>
  </si>
  <si>
    <t>児童発達支援管理責任者</t>
    <rPh sb="0" eb="2">
      <t>ジドウ</t>
    </rPh>
    <rPh sb="2" eb="6">
      <t>ハッタツシエン</t>
    </rPh>
    <rPh sb="6" eb="8">
      <t>カンリ</t>
    </rPh>
    <rPh sb="8" eb="11">
      <t>セキニンシャ</t>
    </rPh>
    <phoneticPr fontId="12"/>
  </si>
  <si>
    <t>機能訓練担当職員</t>
    <rPh sb="0" eb="4">
      <t>キノウクンレン</t>
    </rPh>
    <rPh sb="4" eb="6">
      <t>タントウ</t>
    </rPh>
    <rPh sb="6" eb="8">
      <t>ショクイン</t>
    </rPh>
    <phoneticPr fontId="12"/>
  </si>
  <si>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</si>
  <si>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2"/>
  </si>
  <si>
    <t>嘱託医</t>
    <rPh sb="0" eb="2">
      <t>ショクタク</t>
    </rPh>
    <phoneticPr fontId="12"/>
  </si>
  <si>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2"/>
  </si>
  <si>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2"/>
  </si>
  <si>
    <t>児童発達支援・児童発達支援センターであるもの</t>
    <rPh sb="0" eb="6">
      <t>ジドウハッタツシエン</t>
    </rPh>
    <rPh sb="7" eb="11">
      <t>ジドウハッタツ</t>
    </rPh>
    <rPh sb="11" eb="13">
      <t>シエン</t>
    </rPh>
    <phoneticPr fontId="12"/>
  </si>
  <si>
    <t>栄養士</t>
    <rPh sb="0" eb="3">
      <t>エイヨウシ</t>
    </rPh>
    <phoneticPr fontId="12"/>
  </si>
  <si>
    <t>調理員</t>
    <rPh sb="0" eb="3">
      <t>チョウリイン</t>
    </rPh>
    <phoneticPr fontId="12"/>
  </si>
  <si>
    <t>保育所等訪問支援</t>
    <rPh sb="0" eb="3">
      <t>ホイクショ</t>
    </rPh>
    <rPh sb="3" eb="4">
      <t>トウ</t>
    </rPh>
    <rPh sb="4" eb="6">
      <t>ホウモン</t>
    </rPh>
    <rPh sb="6" eb="8">
      <t>シエン</t>
    </rPh>
    <phoneticPr fontId="9"/>
  </si>
  <si>
    <t>訪問支援員</t>
    <rPh sb="0" eb="2">
      <t>ホウモン</t>
    </rPh>
    <rPh sb="2" eb="5">
      <t>シエンイン</t>
    </rPh>
    <phoneticPr fontId="12"/>
  </si>
  <si>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</si>
  <si>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</si>
  <si>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2"/>
  </si>
  <si>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</si>
  <si>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2"/>
  </si>
  <si>
    <t>職業指導員</t>
    <rPh sb="0" eb="5">
      <t>ショクギョウシドウイン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</si>
</sst>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28">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6"/>
      <name val="游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8"/>
      <name val="ＭＳ ゴシック"/>
      <family val="3"/>
      <charset val="128"/>
    </font>
    <font>
      <sz val="10"/>
      <color rgb="FFC00000"/>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85">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11" fillId="5" borderId="3" xfId="0" applyFont="1" applyFill="1" applyBorder="1">
      <alignment vertical="center"/>
    </xf>
    <xf numFmtId="0" fontId="13" fillId="0" borderId="0" xfId="1" applyFont="1" applyAlignment="1">
      <alignment horizontal="center" vertical="center"/>
    </xf>
    <xf numFmtId="176" fontId="13" fillId="0" borderId="1" xfId="1" applyNumberFormat="1" applyFont="1" applyBorder="1">
      <alignment vertical="center"/>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left" vertical="center" shrinkToFit="1"/>
    </xf>
    <xf numFmtId="0" fontId="13" fillId="2" borderId="5" xfId="1" applyFont="1" applyFill="1" applyBorder="1" applyAlignment="1">
      <alignment horizontal="center" vertical="center" shrinkToFit="1"/>
    </xf>
    <xf numFmtId="0" fontId="13" fillId="4" borderId="1" xfId="1" applyFont="1" applyFill="1" applyBorder="1" applyAlignment="1">
      <alignment vertical="center" shrinkToFit="1"/>
    </xf>
    <xf numFmtId="0" fontId="13" fillId="4" borderId="5" xfId="1" applyFont="1" applyFill="1" applyBorder="1" applyAlignment="1">
      <alignment vertical="center" shrinkToFit="1"/>
    </xf>
    <xf numFmtId="0" fontId="13" fillId="3" borderId="1" xfId="1" applyFont="1" applyFill="1" applyBorder="1" applyAlignment="1">
      <alignment horizontal="right" vertical="center" shrinkToFit="1"/>
    </xf>
    <xf numFmtId="0" fontId="13" fillId="0" borderId="6" xfId="1" applyFont="1" applyBorder="1" applyAlignment="1">
      <alignment horizontal="right" vertical="center" shrinkToFit="1"/>
    </xf>
    <xf numFmtId="178" fontId="13" fillId="0" borderId="1" xfId="1" applyNumberFormat="1" applyFont="1" applyBorder="1" applyAlignment="1">
      <alignment horizontal="right" vertical="center" shrinkToFit="1"/>
    </xf>
    <xf numFmtId="0" fontId="15" fillId="0" borderId="0" xfId="1" applyFont="1">
      <alignment vertical="center"/>
    </xf>
    <xf numFmtId="0" fontId="13" fillId="0" borderId="1" xfId="1" applyFont="1" applyBorder="1" applyAlignment="1">
      <alignment horizontal="right" vertical="center" shrinkToFit="1"/>
    </xf>
    <xf numFmtId="0" fontId="16" fillId="0" borderId="0" xfId="1" applyFont="1">
      <alignment vertical="center"/>
    </xf>
    <xf numFmtId="0" fontId="13" fillId="0" borderId="9" xfId="1" applyFont="1" applyBorder="1" applyAlignment="1">
      <alignment horizontal="center" vertical="center" shrinkToFit="1"/>
    </xf>
    <xf numFmtId="0" fontId="13" fillId="3" borderId="3" xfId="1" applyFont="1" applyFill="1" applyBorder="1" applyAlignment="1">
      <alignment horizontal="right" vertical="center" shrinkToFit="1"/>
    </xf>
    <xf numFmtId="178" fontId="13" fillId="0" borderId="10" xfId="1" applyNumberFormat="1" applyFont="1" applyBorder="1" applyAlignment="1">
      <alignment horizontal="right" vertical="center" shrinkToFit="1"/>
    </xf>
    <xf numFmtId="0" fontId="13" fillId="0" borderId="10" xfId="1" applyFont="1" applyBorder="1" applyAlignment="1">
      <alignment horizontal="right" vertical="center" shrinkToFit="1"/>
    </xf>
    <xf numFmtId="0" fontId="13" fillId="0" borderId="0" xfId="1" applyFont="1">
      <alignment vertical="center"/>
    </xf>
    <xf numFmtId="0" fontId="13" fillId="0" borderId="0" xfId="1" applyFont="1" applyAlignment="1">
      <alignment horizontal="left" vertical="center"/>
    </xf>
    <xf numFmtId="0" fontId="17" fillId="0" borderId="0" xfId="1" applyFont="1">
      <alignment vertical="center"/>
    </xf>
    <xf numFmtId="0" fontId="13" fillId="0" borderId="5" xfId="2" applyFont="1" applyBorder="1" applyAlignment="1">
      <alignment horizontal="center" vertical="center"/>
    </xf>
    <xf numFmtId="0" fontId="13" fillId="0" borderId="1" xfId="2" applyFont="1" applyBorder="1" applyAlignment="1">
      <alignment horizontal="center" vertical="center"/>
    </xf>
    <xf numFmtId="0" fontId="13" fillId="0" borderId="1" xfId="1" applyFont="1" applyBorder="1" applyAlignment="1">
      <alignment horizontal="center" vertical="center"/>
    </xf>
    <xf numFmtId="0" fontId="13" fillId="0" borderId="1" xfId="1" applyFont="1" applyBorder="1" applyAlignment="1">
      <alignment horizontal="center" vertical="center" wrapText="1"/>
    </xf>
    <xf numFmtId="0" fontId="20" fillId="0" borderId="0" xfId="2" applyFont="1" applyAlignment="1">
      <alignment horizontal="center" vertical="center"/>
    </xf>
    <xf numFmtId="0" fontId="7" fillId="0" borderId="0" xfId="2" applyFont="1" applyAlignment="1">
      <alignment horizontal="center" vertical="center"/>
    </xf>
    <xf numFmtId="0" fontId="21" fillId="0" borderId="0" xfId="1" applyFont="1" applyAlignment="1">
      <alignment horizontal="center" vertical="center"/>
    </xf>
    <xf numFmtId="0" fontId="21" fillId="0" borderId="0" xfId="2" applyFont="1" applyAlignment="1">
      <alignment horizontal="center" vertical="center"/>
    </xf>
    <xf numFmtId="0" fontId="21" fillId="0" borderId="0" xfId="1" applyFont="1">
      <alignment vertical="center"/>
    </xf>
    <xf numFmtId="0" fontId="20" fillId="0" borderId="0" xfId="1" applyFont="1">
      <alignment vertical="center"/>
    </xf>
    <xf numFmtId="0" fontId="20" fillId="0" borderId="0" xfId="1" applyFont="1" applyAlignment="1">
      <alignment horizontal="center" vertical="center"/>
    </xf>
    <xf numFmtId="0" fontId="13" fillId="0" borderId="0" xfId="1" applyFont="1" applyAlignment="1">
      <alignment vertical="center" textRotation="255" shrinkToFit="1"/>
    </xf>
    <xf numFmtId="0" fontId="13" fillId="0" borderId="1" xfId="1" applyFont="1" applyBorder="1" applyAlignment="1">
      <alignment vertical="center" textRotation="255" shrinkToFit="1"/>
    </xf>
    <xf numFmtId="0" fontId="0" fillId="0" borderId="0" xfId="0" applyAlignment="1">
      <alignment vertical="center" shrinkToFit="1"/>
    </xf>
    <xf numFmtId="0" fontId="27" fillId="0" borderId="0" xfId="0" applyFont="1" applyAlignment="1">
      <alignment vertical="center" shrinkToFit="1"/>
    </xf>
    <xf numFmtId="0" fontId="27" fillId="0" borderId="0" xfId="0" applyFont="1">
      <alignment vertical="center"/>
    </xf>
    <xf numFmtId="0" fontId="13" fillId="0" borderId="1" xfId="1" applyFont="1" applyBorder="1">
      <alignment vertical="center"/>
    </xf>
    <xf numFmtId="0" fontId="13" fillId="0" borderId="5"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 xfId="1" applyFont="1" applyBorder="1" applyAlignment="1">
      <alignment horizontal="center" vertical="center"/>
    </xf>
    <xf numFmtId="0" fontId="13" fillId="0" borderId="5" xfId="2" applyFont="1" applyBorder="1" applyAlignment="1">
      <alignment horizontal="center" vertical="center"/>
    </xf>
    <xf numFmtId="0" fontId="13" fillId="0" borderId="9" xfId="2" applyFont="1" applyBorder="1" applyAlignment="1">
      <alignment horizontal="center" vertical="center"/>
    </xf>
    <xf numFmtId="0" fontId="13" fillId="0" borderId="6" xfId="2" applyFont="1" applyBorder="1" applyAlignment="1">
      <alignment horizontal="center" vertical="center"/>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7" fillId="4" borderId="1" xfId="1" applyFont="1" applyFill="1" applyBorder="1" applyAlignment="1">
      <alignment vertical="center" shrinkToFit="1"/>
    </xf>
    <xf numFmtId="0" fontId="7" fillId="0" borderId="1" xfId="1" applyFont="1" applyBorder="1">
      <alignment vertical="center"/>
    </xf>
    <xf numFmtId="0" fontId="13" fillId="0" borderId="5" xfId="1" applyFont="1" applyBorder="1" applyAlignment="1">
      <alignment horizontal="center" vertical="center" shrinkToFit="1"/>
    </xf>
    <xf numFmtId="0" fontId="13" fillId="0" borderId="6" xfId="1" applyFont="1" applyBorder="1" applyAlignment="1">
      <alignment horizontal="center" vertical="center" shrinkToFi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4"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5" xfId="1" applyFont="1" applyBorder="1" applyAlignment="1">
      <alignment horizontal="center" vertical="center"/>
    </xf>
    <xf numFmtId="49" fontId="13" fillId="0" borderId="1" xfId="1" applyNumberFormat="1" applyFont="1" applyBorder="1" applyAlignment="1">
      <alignment horizontal="center"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51B8C401-D341-4D04-8068-50BB3C80B3D0}"/>
    <cellStyle name="標準_③-２加算様式（就労）" xfId="1" xr:uid="{78C9A3AA-1704-43A9-8FC8-715A19F931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B77F5-E273-412E-BA1E-064C87FBDA78}">
  <dimension ref="A1:AO77"/>
  <sheetViews>
    <sheetView showGridLines="0" tabSelected="1" view="pageBreakPreview" zoomScale="90" zoomScaleNormal="100" zoomScaleSheetLayoutView="90" workbookViewId="0">
      <selection activeCell="AK1" sqref="AK1:AN1"/>
    </sheetView>
  </sheetViews>
  <sheetFormatPr defaultColWidth="8.26953125" defaultRowHeight="21.05" customHeight="1"/>
  <cols>
    <col min="1" max="1" width="2.6328125" style="8" customWidth="1"/>
    <col min="2" max="2" width="15.269531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1"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1" t="s">
        <v>2</v>
      </c>
      <c r="AL1" s="81"/>
      <c r="AM1" s="81"/>
      <c r="AN1" s="81"/>
    </row>
    <row r="2" spans="1:41" ht="18" customHeight="1">
      <c r="A2" s="5"/>
      <c r="B2" s="9"/>
      <c r="C2" s="9"/>
      <c r="D2" s="9"/>
      <c r="E2" s="9"/>
      <c r="F2" s="9"/>
      <c r="G2" s="9"/>
      <c r="H2" s="9"/>
      <c r="I2" s="9"/>
      <c r="J2" s="9"/>
      <c r="K2" s="9"/>
      <c r="L2" s="9"/>
      <c r="M2" s="82">
        <v>2024</v>
      </c>
      <c r="N2" s="82"/>
      <c r="O2" s="82"/>
      <c r="P2" s="82"/>
      <c r="Q2" s="83" t="s">
        <v>3</v>
      </c>
      <c r="R2" s="83"/>
      <c r="S2" s="82">
        <v>5</v>
      </c>
      <c r="T2" s="82"/>
      <c r="U2" s="83" t="s">
        <v>4</v>
      </c>
      <c r="V2" s="83"/>
      <c r="W2" s="9"/>
      <c r="X2" s="9"/>
      <c r="Y2" s="9"/>
      <c r="Z2" s="5"/>
      <c r="AA2" s="5"/>
      <c r="AC2" s="7"/>
      <c r="AD2" s="9"/>
      <c r="AE2" s="9"/>
      <c r="AF2" s="9"/>
      <c r="AG2" s="9"/>
      <c r="AH2" s="9"/>
      <c r="AI2" s="7" t="s">
        <v>5</v>
      </c>
      <c r="AJ2" s="7"/>
      <c r="AK2" s="84"/>
      <c r="AL2" s="84"/>
      <c r="AM2" s="84"/>
      <c r="AN2" s="84"/>
    </row>
    <row r="3" spans="1:41"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2" t="s">
        <v>7</v>
      </c>
      <c r="AL3" s="72"/>
      <c r="AM3" s="72"/>
      <c r="AN3" s="72"/>
    </row>
    <row r="4" spans="1:41"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2"/>
      <c r="AL4" s="72"/>
      <c r="AM4" s="72"/>
      <c r="AN4" s="72"/>
    </row>
    <row r="5" spans="1:41" ht="18" customHeight="1">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13"/>
      <c r="AF5" s="13"/>
      <c r="AG5" s="13"/>
      <c r="AH5" s="13"/>
      <c r="AI5" s="14" t="s">
        <v>9</v>
      </c>
      <c r="AJ5" s="7"/>
      <c r="AK5" s="72"/>
      <c r="AL5" s="72"/>
      <c r="AM5" s="72"/>
      <c r="AN5" s="72"/>
    </row>
    <row r="6" spans="1:41" ht="18" customHeight="1">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10</v>
      </c>
      <c r="AH6" s="73">
        <v>40</v>
      </c>
      <c r="AI6" s="73"/>
      <c r="AJ6" s="73"/>
      <c r="AK6" s="11" t="s">
        <v>11</v>
      </c>
      <c r="AL6" s="15">
        <v>160</v>
      </c>
      <c r="AM6" s="11" t="s">
        <v>12</v>
      </c>
      <c r="AN6" s="5"/>
    </row>
    <row r="7" spans="1:41" ht="10" customHeight="1">
      <c r="A7" s="5"/>
      <c r="B7" s="16"/>
      <c r="C7" s="16"/>
      <c r="D7" s="16"/>
      <c r="E7" s="16"/>
      <c r="F7" s="16"/>
      <c r="G7" s="16"/>
      <c r="H7" s="16"/>
      <c r="I7" s="16"/>
      <c r="J7" s="16"/>
      <c r="K7" s="16"/>
      <c r="L7" s="16"/>
      <c r="M7" s="16"/>
      <c r="N7" s="16"/>
      <c r="O7" s="16"/>
      <c r="P7" s="16"/>
      <c r="Q7" s="16"/>
      <c r="R7" s="16"/>
      <c r="S7" s="16"/>
      <c r="T7" s="16"/>
      <c r="U7" s="16"/>
      <c r="V7" s="16"/>
      <c r="W7" s="16"/>
      <c r="X7" s="9"/>
      <c r="Y7" s="9"/>
      <c r="Z7" s="9"/>
      <c r="AA7" s="9"/>
      <c r="AB7" s="9"/>
      <c r="AC7" s="9"/>
      <c r="AD7" s="9"/>
      <c r="AE7" s="9"/>
      <c r="AF7" s="9"/>
      <c r="AG7" s="9"/>
      <c r="AH7" s="9"/>
      <c r="AI7" s="9"/>
      <c r="AJ7" s="9"/>
      <c r="AK7" s="9"/>
      <c r="AL7" s="9"/>
      <c r="AM7" s="5"/>
      <c r="AN7" s="5"/>
    </row>
    <row r="8" spans="1:41" ht="14.95" customHeight="1">
      <c r="A8" s="64" t="s">
        <v>13</v>
      </c>
      <c r="B8" s="74" t="s">
        <v>14</v>
      </c>
      <c r="C8" s="76" t="s">
        <v>15</v>
      </c>
      <c r="D8" s="57" t="s">
        <v>16</v>
      </c>
      <c r="E8" s="79" t="s">
        <v>17</v>
      </c>
      <c r="F8" s="80" t="s">
        <v>18</v>
      </c>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69" t="s">
        <v>19</v>
      </c>
      <c r="AL8" s="70" t="s">
        <v>20</v>
      </c>
      <c r="AM8" s="71" t="s">
        <v>21</v>
      </c>
      <c r="AN8" s="71"/>
    </row>
    <row r="9" spans="1:41" ht="14.95" customHeight="1">
      <c r="A9" s="64"/>
      <c r="B9" s="75"/>
      <c r="C9" s="77"/>
      <c r="D9" s="57"/>
      <c r="E9" s="79"/>
      <c r="F9" s="57" t="s">
        <v>22</v>
      </c>
      <c r="G9" s="57"/>
      <c r="H9" s="57"/>
      <c r="I9" s="57"/>
      <c r="J9" s="57"/>
      <c r="K9" s="57"/>
      <c r="L9" s="57"/>
      <c r="M9" s="57" t="s">
        <v>23</v>
      </c>
      <c r="N9" s="57"/>
      <c r="O9" s="57"/>
      <c r="P9" s="57"/>
      <c r="Q9" s="57"/>
      <c r="R9" s="57"/>
      <c r="S9" s="57"/>
      <c r="T9" s="57" t="s">
        <v>24</v>
      </c>
      <c r="U9" s="57"/>
      <c r="V9" s="57"/>
      <c r="W9" s="57"/>
      <c r="X9" s="57"/>
      <c r="Y9" s="57"/>
      <c r="Z9" s="57"/>
      <c r="AA9" s="57" t="s">
        <v>25</v>
      </c>
      <c r="AB9" s="57"/>
      <c r="AC9" s="57"/>
      <c r="AD9" s="57"/>
      <c r="AE9" s="57"/>
      <c r="AF9" s="57"/>
      <c r="AG9" s="57"/>
      <c r="AH9" s="57" t="s">
        <v>26</v>
      </c>
      <c r="AI9" s="57"/>
      <c r="AJ9" s="57"/>
      <c r="AK9" s="69"/>
      <c r="AL9" s="70"/>
      <c r="AM9" s="71"/>
      <c r="AN9" s="71"/>
    </row>
    <row r="10" spans="1:41" ht="14.95" customHeight="1">
      <c r="A10" s="64"/>
      <c r="B10" s="67" t="s">
        <v>27</v>
      </c>
      <c r="C10" s="77"/>
      <c r="D10" s="57"/>
      <c r="E10" s="79"/>
      <c r="F10" s="17">
        <f>DATE($M$2,$S$2,1)</f>
        <v>45413</v>
      </c>
      <c r="G10" s="17">
        <f>DATE($M$2,$S$2,2)</f>
        <v>45414</v>
      </c>
      <c r="H10" s="17">
        <f>DATE($M$2,$S$2,3)</f>
        <v>45415</v>
      </c>
      <c r="I10" s="17">
        <f>DATE($M$2,$S$2,4)</f>
        <v>45416</v>
      </c>
      <c r="J10" s="17">
        <f>DATE($M$2,$S$2,5)</f>
        <v>45417</v>
      </c>
      <c r="K10" s="17">
        <f>DATE($M$2,$S$2,6)</f>
        <v>45418</v>
      </c>
      <c r="L10" s="17">
        <f>DATE($M$2,$S$2,7)</f>
        <v>45419</v>
      </c>
      <c r="M10" s="17">
        <f>DATE($M$2,$S$2,8)</f>
        <v>45420</v>
      </c>
      <c r="N10" s="17">
        <f>DATE($M$2,$S$2,9)</f>
        <v>45421</v>
      </c>
      <c r="O10" s="17">
        <f>DATE($M$2,$S$2,10)</f>
        <v>45422</v>
      </c>
      <c r="P10" s="17">
        <f>DATE($M$2,$S$2,11)</f>
        <v>45423</v>
      </c>
      <c r="Q10" s="17">
        <f>DATE($M$2,$S$2,12)</f>
        <v>45424</v>
      </c>
      <c r="R10" s="17">
        <f>DATE($M$2,$S$2,13)</f>
        <v>45425</v>
      </c>
      <c r="S10" s="17">
        <f>DATE($M$2,$S$2,14)</f>
        <v>45426</v>
      </c>
      <c r="T10" s="17">
        <f>DATE($M$2,$S$2,15)</f>
        <v>45427</v>
      </c>
      <c r="U10" s="17">
        <f>DATE($M$2,$S$2,16)</f>
        <v>45428</v>
      </c>
      <c r="V10" s="17">
        <f>DATE($M$2,$S$2,17)</f>
        <v>45429</v>
      </c>
      <c r="W10" s="17">
        <f>DATE($M$2,$S$2,18)</f>
        <v>45430</v>
      </c>
      <c r="X10" s="17">
        <f>DATE($M$2,$S$2,19)</f>
        <v>45431</v>
      </c>
      <c r="Y10" s="17">
        <f>DATE($M$2,$S$2,20)</f>
        <v>45432</v>
      </c>
      <c r="Z10" s="17">
        <f>DATE($M$2,$S$2,21)</f>
        <v>45433</v>
      </c>
      <c r="AA10" s="17">
        <f>DATE($M$2,$S$2,22)</f>
        <v>45434</v>
      </c>
      <c r="AB10" s="17">
        <f>DATE($M$2,$S$2,23)</f>
        <v>45435</v>
      </c>
      <c r="AC10" s="17">
        <f>DATE($M$2,$S$2,24)</f>
        <v>45436</v>
      </c>
      <c r="AD10" s="17">
        <f>DATE($M$2,$S$2,25)</f>
        <v>45437</v>
      </c>
      <c r="AE10" s="17">
        <f>DATE($M$2,$S$2,26)</f>
        <v>45438</v>
      </c>
      <c r="AF10" s="17">
        <f>DATE($M$2,$S$2,27)</f>
        <v>45439</v>
      </c>
      <c r="AG10" s="17">
        <f>DATE($M$2,$S$2,28)</f>
        <v>45440</v>
      </c>
      <c r="AH10" s="17">
        <f>IF(DAY(EOMONTH(F10,0))&lt;29,"",DATE($M$2,$S$2,29))</f>
        <v>45441</v>
      </c>
      <c r="AI10" s="17">
        <f>IF(DAY(EOMONTH(F10,0))&lt;30,"",DATE($M$2,$S$2,30))</f>
        <v>45442</v>
      </c>
      <c r="AJ10" s="17">
        <f>IF(DAY(EOMONTH(F10,0))&lt;31,"",DATE($M$2,$S$2,31))</f>
        <v>45443</v>
      </c>
      <c r="AK10" s="69"/>
      <c r="AL10" s="70"/>
      <c r="AM10" s="71"/>
      <c r="AN10" s="71"/>
    </row>
    <row r="11" spans="1:41" ht="14.95" customHeight="1">
      <c r="A11" s="64"/>
      <c r="B11" s="68"/>
      <c r="C11" s="78"/>
      <c r="D11" s="57"/>
      <c r="E11" s="79"/>
      <c r="F11" s="18">
        <f>DATE($M$2,$S$2,1)</f>
        <v>45413</v>
      </c>
      <c r="G11" s="18">
        <f>DATE($M$2,$S$2,2)</f>
        <v>45414</v>
      </c>
      <c r="H11" s="18">
        <f>DATE($M$2,$S$2,3)</f>
        <v>45415</v>
      </c>
      <c r="I11" s="18">
        <f>DATE($M$2,$S$2,4)</f>
        <v>45416</v>
      </c>
      <c r="J11" s="18">
        <f>DATE($M$2,$S$2,5)</f>
        <v>45417</v>
      </c>
      <c r="K11" s="18">
        <f>DATE($M$2,$S$2,6)</f>
        <v>45418</v>
      </c>
      <c r="L11" s="18">
        <f>DATE($M$2,$S$2,7)</f>
        <v>45419</v>
      </c>
      <c r="M11" s="18">
        <f>DATE($M$2,$S$2,8)</f>
        <v>45420</v>
      </c>
      <c r="N11" s="18">
        <f>DATE($M$2,$S$2,9)</f>
        <v>45421</v>
      </c>
      <c r="O11" s="18">
        <f>DATE($M$2,$S$2,10)</f>
        <v>45422</v>
      </c>
      <c r="P11" s="18">
        <f>DATE($M$2,$S$2,11)</f>
        <v>45423</v>
      </c>
      <c r="Q11" s="18">
        <f>DATE($M$2,$S$2,12)</f>
        <v>45424</v>
      </c>
      <c r="R11" s="18">
        <f>DATE($M$2,$S$2,13)</f>
        <v>45425</v>
      </c>
      <c r="S11" s="18">
        <f>DATE($M$2,$S$2,14)</f>
        <v>45426</v>
      </c>
      <c r="T11" s="18">
        <f>DATE($M$2,$S$2,15)</f>
        <v>45427</v>
      </c>
      <c r="U11" s="18">
        <f>DATE($M$2,$S$2,16)</f>
        <v>45428</v>
      </c>
      <c r="V11" s="18">
        <f>DATE($M$2,$S$2,17)</f>
        <v>45429</v>
      </c>
      <c r="W11" s="18">
        <f>DATE($M$2,$S$2,18)</f>
        <v>45430</v>
      </c>
      <c r="X11" s="18">
        <f>DATE($M$2,$S$2,19)</f>
        <v>45431</v>
      </c>
      <c r="Y11" s="18">
        <f>DATE($M$2,$S$2,20)</f>
        <v>45432</v>
      </c>
      <c r="Z11" s="18">
        <f>DATE($M$2,$S$2,21)</f>
        <v>45433</v>
      </c>
      <c r="AA11" s="18">
        <f>DATE($M$2,$S$2,22)</f>
        <v>45434</v>
      </c>
      <c r="AB11" s="18">
        <f>DATE($M$2,$S$2,23)</f>
        <v>45435</v>
      </c>
      <c r="AC11" s="18">
        <f>DATE($M$2,$S$2,24)</f>
        <v>45436</v>
      </c>
      <c r="AD11" s="18">
        <f>DATE($M$2,$S$2,25)</f>
        <v>45437</v>
      </c>
      <c r="AE11" s="18">
        <f>DATE($M$2,$S$2,26)</f>
        <v>45438</v>
      </c>
      <c r="AF11" s="18">
        <f>DATE($M$2,$S$2,27)</f>
        <v>45439</v>
      </c>
      <c r="AG11" s="18">
        <f>DATE($M$2,$S$2,28)</f>
        <v>45440</v>
      </c>
      <c r="AH11" s="18">
        <f>IF(DAY(EOMONTH(F11,0))&lt;29,"",DATE($M$2,$S$2,29))</f>
        <v>45441</v>
      </c>
      <c r="AI11" s="18">
        <f>IF(DAY(EOMONTH(F11,0))&lt;30,"",DATE($M$2,$S$2,30))</f>
        <v>45442</v>
      </c>
      <c r="AJ11" s="18">
        <f>IF(DAY(EOMONTH(F11,0))&lt;31,"",DATE($M$2,$S$2,31))</f>
        <v>45443</v>
      </c>
      <c r="AK11" s="69"/>
      <c r="AL11" s="70"/>
      <c r="AM11" s="71"/>
      <c r="AN11" s="71"/>
    </row>
    <row r="12" spans="1:41" ht="18" customHeight="1">
      <c r="A12" s="19">
        <v>1</v>
      </c>
      <c r="B12" s="20" t="s">
        <v>28</v>
      </c>
      <c r="C12" s="21" t="s">
        <v>29</v>
      </c>
      <c r="D12" s="22"/>
      <c r="E12" s="23" t="s">
        <v>29</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5">
        <f>+SUM(F12:AJ12)</f>
        <v>0</v>
      </c>
      <c r="AL12" s="26">
        <f t="shared" ref="AL12:AL31" si="0">IF($AK$3="４週",AK12/4,AK12/(DAY(EOMONTH($F$10,0))/7))</f>
        <v>0</v>
      </c>
      <c r="AM12" s="63"/>
      <c r="AN12" s="63"/>
      <c r="AO12" s="27" t="str">
        <f>IF(B12="","",IF(ISERROR(MATCH(B12,$C$40:$AM$40,0)),"その他職員",B12))</f>
        <v>管理者</v>
      </c>
    </row>
    <row r="13" spans="1:41" ht="18" customHeight="1">
      <c r="A13" s="19">
        <v>2</v>
      </c>
      <c r="B13" s="20" t="s">
        <v>30</v>
      </c>
      <c r="C13" s="21" t="s">
        <v>31</v>
      </c>
      <c r="D13" s="22"/>
      <c r="E13" s="23" t="s">
        <v>31</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5">
        <f t="shared" ref="AK13:AK31" si="1">+SUM(F13:AJ13)</f>
        <v>0</v>
      </c>
      <c r="AL13" s="26">
        <f t="shared" si="0"/>
        <v>0</v>
      </c>
      <c r="AM13" s="63"/>
      <c r="AN13" s="63"/>
      <c r="AO13" s="27" t="str">
        <f t="shared" ref="AO13:AO31" si="2">IF(B13="","",IF(ISERROR(MATCH(B13,$C$40:$AM$40,0)),"その他職員",B13))</f>
        <v>児童発達支援管理責任者</v>
      </c>
    </row>
    <row r="14" spans="1:41" ht="18" customHeight="1">
      <c r="A14" s="19">
        <v>3</v>
      </c>
      <c r="B14" s="20" t="s">
        <v>32</v>
      </c>
      <c r="C14" s="21" t="s">
        <v>33</v>
      </c>
      <c r="D14" s="22"/>
      <c r="E14" s="23" t="s">
        <v>33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5">
        <f t="shared" si="1"/>
        <v>0</v>
      </c>
      <c r="AL14" s="26">
        <f t="shared" si="0"/>
        <v>0</v>
      </c>
      <c r="AM14" s="63"/>
      <c r="AN14" s="63"/>
      <c r="AO14" s="27" t="str">
        <f t="shared" si="2"/>
        <v>児童指導員</v>
      </c>
    </row>
    <row r="15" spans="1:41" ht="18" customHeight="1">
      <c r="A15" s="19">
        <v>4</v>
      </c>
      <c r="B15" s="20" t="s">
        <v>34</v>
      </c>
      <c r="C15" s="21" t="s">
        <v>35</v>
      </c>
      <c r="D15" s="22"/>
      <c r="E15" s="23" t="s">
        <v>35</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5">
        <f t="shared" si="1"/>
        <v>0</v>
      </c>
      <c r="AL15" s="26">
        <f t="shared" si="0"/>
        <v>0</v>
      </c>
      <c r="AM15" s="63"/>
      <c r="AN15" s="63"/>
      <c r="AO15" s="27" t="str">
        <f t="shared" si="2"/>
        <v>保育士</v>
      </c>
    </row>
    <row r="16" spans="1:41" ht="18" customHeight="1">
      <c r="A16" s="19">
        <v>5</v>
      </c>
      <c r="B16" s="20" t="s">
        <v>36</v>
      </c>
      <c r="C16" s="21" t="s">
        <v>29</v>
      </c>
      <c r="D16" s="22"/>
      <c r="E16" s="23" t="s">
        <v>37</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5">
        <f t="shared" si="1"/>
        <v>0</v>
      </c>
      <c r="AL16" s="26">
        <f t="shared" si="0"/>
        <v>0</v>
      </c>
      <c r="AM16" s="63"/>
      <c r="AN16" s="63"/>
      <c r="AO16" s="27" t="str">
        <f t="shared" si="2"/>
        <v>その他職員</v>
      </c>
    </row>
    <row r="17" spans="1:41" ht="18" customHeight="1">
      <c r="A17" s="19">
        <v>6</v>
      </c>
      <c r="B17" s="20"/>
      <c r="C17" s="21"/>
      <c r="D17" s="22"/>
      <c r="E17" s="23"/>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5">
        <f t="shared" si="1"/>
        <v>0</v>
      </c>
      <c r="AL17" s="26">
        <f t="shared" si="0"/>
        <v>0</v>
      </c>
      <c r="AM17" s="63"/>
      <c r="AN17" s="63"/>
      <c r="AO17" s="27" t="str">
        <f>IF(B17="","",IF(ISERROR(MATCH(B17,$C$40:$AM$40,0)),"その他職員",B17))</f>
        <v/>
      </c>
    </row>
    <row r="18" spans="1:41" ht="18" customHeight="1">
      <c r="A18" s="19">
        <v>7</v>
      </c>
      <c r="B18" s="20"/>
      <c r="C18" s="21"/>
      <c r="D18" s="22"/>
      <c r="E18" s="2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5">
        <f t="shared" si="1"/>
        <v>0</v>
      </c>
      <c r="AL18" s="26">
        <f t="shared" si="0"/>
        <v>0</v>
      </c>
      <c r="AM18" s="63"/>
      <c r="AN18" s="63"/>
      <c r="AO18" s="27" t="str">
        <f t="shared" si="2"/>
        <v/>
      </c>
    </row>
    <row r="19" spans="1:41" ht="18" customHeight="1">
      <c r="A19" s="19">
        <v>8</v>
      </c>
      <c r="B19" s="20"/>
      <c r="C19" s="21"/>
      <c r="D19" s="22"/>
      <c r="E19" s="23"/>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5">
        <f t="shared" si="1"/>
        <v>0</v>
      </c>
      <c r="AL19" s="26">
        <f t="shared" si="0"/>
        <v>0</v>
      </c>
      <c r="AM19" s="63"/>
      <c r="AN19" s="63"/>
      <c r="AO19" s="27" t="str">
        <f t="shared" si="2"/>
        <v/>
      </c>
    </row>
    <row r="20" spans="1:41" ht="18" customHeight="1">
      <c r="A20" s="19">
        <v>9</v>
      </c>
      <c r="B20" s="20"/>
      <c r="C20" s="21"/>
      <c r="D20" s="22"/>
      <c r="E20" s="23"/>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5">
        <f t="shared" si="1"/>
        <v>0</v>
      </c>
      <c r="AL20" s="26">
        <f t="shared" si="0"/>
        <v>0</v>
      </c>
      <c r="AM20" s="63"/>
      <c r="AN20" s="63"/>
      <c r="AO20" s="27" t="str">
        <f t="shared" si="2"/>
        <v/>
      </c>
    </row>
    <row r="21" spans="1:41" ht="18" customHeight="1">
      <c r="A21" s="19">
        <v>10</v>
      </c>
      <c r="B21" s="20"/>
      <c r="C21" s="21"/>
      <c r="D21" s="22"/>
      <c r="E21" s="23"/>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5">
        <f t="shared" si="1"/>
        <v>0</v>
      </c>
      <c r="AL21" s="26">
        <f t="shared" si="0"/>
        <v>0</v>
      </c>
      <c r="AM21" s="63"/>
      <c r="AN21" s="63"/>
      <c r="AO21" s="27" t="str">
        <f t="shared" si="2"/>
        <v/>
      </c>
    </row>
    <row r="22" spans="1:41" ht="18" customHeight="1">
      <c r="A22" s="19">
        <v>11</v>
      </c>
      <c r="B22" s="20"/>
      <c r="C22" s="21"/>
      <c r="D22" s="22"/>
      <c r="E22" s="23"/>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5">
        <f t="shared" si="1"/>
        <v>0</v>
      </c>
      <c r="AL22" s="26">
        <f t="shared" si="0"/>
        <v>0</v>
      </c>
      <c r="AM22" s="63"/>
      <c r="AN22" s="63"/>
      <c r="AO22" s="27" t="str">
        <f t="shared" si="2"/>
        <v/>
      </c>
    </row>
    <row r="23" spans="1:41" ht="18" customHeight="1">
      <c r="A23" s="19">
        <v>12</v>
      </c>
      <c r="B23" s="20"/>
      <c r="C23" s="21"/>
      <c r="D23" s="22"/>
      <c r="E23" s="23"/>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f t="shared" si="1"/>
        <v>0</v>
      </c>
      <c r="AL23" s="26">
        <f t="shared" si="0"/>
        <v>0</v>
      </c>
      <c r="AM23" s="63"/>
      <c r="AN23" s="63"/>
      <c r="AO23" s="27" t="str">
        <f t="shared" si="2"/>
        <v/>
      </c>
    </row>
    <row r="24" spans="1:41" ht="18" customHeight="1">
      <c r="A24" s="19">
        <v>13</v>
      </c>
      <c r="B24" s="20"/>
      <c r="C24" s="21"/>
      <c r="D24" s="22"/>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5">
        <f t="shared" si="1"/>
        <v>0</v>
      </c>
      <c r="AL24" s="26">
        <f t="shared" si="0"/>
        <v>0</v>
      </c>
      <c r="AM24" s="63"/>
      <c r="AN24" s="63"/>
      <c r="AO24" s="27" t="str">
        <f t="shared" si="2"/>
        <v/>
      </c>
    </row>
    <row r="25" spans="1:41" ht="18" customHeight="1">
      <c r="A25" s="19">
        <v>14</v>
      </c>
      <c r="B25" s="20"/>
      <c r="C25" s="21"/>
      <c r="D25" s="22"/>
      <c r="E25" s="2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5">
        <f t="shared" si="1"/>
        <v>0</v>
      </c>
      <c r="AL25" s="26">
        <f t="shared" si="0"/>
        <v>0</v>
      </c>
      <c r="AM25" s="63"/>
      <c r="AN25" s="63"/>
      <c r="AO25" s="27" t="str">
        <f t="shared" si="2"/>
        <v/>
      </c>
    </row>
    <row r="26" spans="1:41" ht="18" customHeight="1">
      <c r="A26" s="19">
        <v>15</v>
      </c>
      <c r="B26" s="20"/>
      <c r="C26" s="21"/>
      <c r="D26" s="22"/>
      <c r="E26" s="23"/>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5">
        <f t="shared" si="1"/>
        <v>0</v>
      </c>
      <c r="AL26" s="26">
        <f t="shared" si="0"/>
        <v>0</v>
      </c>
      <c r="AM26" s="63"/>
      <c r="AN26" s="63"/>
      <c r="AO26" s="27" t="str">
        <f t="shared" si="2"/>
        <v/>
      </c>
    </row>
    <row r="27" spans="1:41" ht="18" customHeight="1">
      <c r="A27" s="19">
        <v>16</v>
      </c>
      <c r="B27" s="20"/>
      <c r="C27" s="21"/>
      <c r="D27" s="22"/>
      <c r="E27" s="23"/>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5">
        <f t="shared" si="1"/>
        <v>0</v>
      </c>
      <c r="AL27" s="26">
        <f t="shared" si="0"/>
        <v>0</v>
      </c>
      <c r="AM27" s="63"/>
      <c r="AN27" s="63"/>
      <c r="AO27" s="27" t="str">
        <f t="shared" si="2"/>
        <v/>
      </c>
    </row>
    <row r="28" spans="1:41" ht="18" customHeight="1">
      <c r="A28" s="19">
        <v>17</v>
      </c>
      <c r="B28" s="20"/>
      <c r="C28" s="21"/>
      <c r="D28" s="22"/>
      <c r="E28" s="23"/>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5">
        <f t="shared" si="1"/>
        <v>0</v>
      </c>
      <c r="AL28" s="26">
        <f t="shared" si="0"/>
        <v>0</v>
      </c>
      <c r="AM28" s="63"/>
      <c r="AN28" s="63"/>
      <c r="AO28" s="27" t="str">
        <f t="shared" si="2"/>
        <v/>
      </c>
    </row>
    <row r="29" spans="1:41" ht="18" customHeight="1">
      <c r="A29" s="19">
        <v>18</v>
      </c>
      <c r="B29" s="20"/>
      <c r="C29" s="21"/>
      <c r="D29" s="22"/>
      <c r="E29" s="23"/>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5">
        <f t="shared" si="1"/>
        <v>0</v>
      </c>
      <c r="AL29" s="26">
        <f t="shared" si="0"/>
        <v>0</v>
      </c>
      <c r="AM29" s="63"/>
      <c r="AN29" s="63"/>
      <c r="AO29" s="27" t="str">
        <f t="shared" si="2"/>
        <v/>
      </c>
    </row>
    <row r="30" spans="1:41" ht="18" customHeight="1">
      <c r="A30" s="19">
        <v>19</v>
      </c>
      <c r="B30" s="20"/>
      <c r="C30" s="21"/>
      <c r="D30" s="22"/>
      <c r="E30" s="23"/>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5">
        <f t="shared" si="1"/>
        <v>0</v>
      </c>
      <c r="AL30" s="26">
        <f t="shared" si="0"/>
        <v>0</v>
      </c>
      <c r="AM30" s="63"/>
      <c r="AN30" s="63"/>
      <c r="AO30" s="27" t="str">
        <f t="shared" si="2"/>
        <v/>
      </c>
    </row>
    <row r="31" spans="1:41" ht="18" customHeight="1">
      <c r="A31" s="19">
        <v>20</v>
      </c>
      <c r="B31" s="20"/>
      <c r="C31" s="21"/>
      <c r="D31" s="22"/>
      <c r="E31" s="23"/>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5">
        <f t="shared" si="1"/>
        <v>0</v>
      </c>
      <c r="AL31" s="26">
        <f t="shared" si="0"/>
        <v>0</v>
      </c>
      <c r="AM31" s="63"/>
      <c r="AN31" s="63"/>
      <c r="AO31" s="27" t="str">
        <f t="shared" si="2"/>
        <v/>
      </c>
    </row>
    <row r="32" spans="1:41" ht="18" customHeight="1">
      <c r="A32" s="57" t="s">
        <v>38</v>
      </c>
      <c r="B32" s="57"/>
      <c r="C32" s="57"/>
      <c r="D32" s="57"/>
      <c r="E32" s="57"/>
      <c r="F32" s="28">
        <f>+SUM(F12:F31)</f>
        <v>0</v>
      </c>
      <c r="G32" s="28">
        <f t="shared" ref="G32:AJ32" si="3">+SUM(G12:G31)</f>
        <v>0</v>
      </c>
      <c r="H32" s="28">
        <f t="shared" si="3"/>
        <v>0</v>
      </c>
      <c r="I32" s="28">
        <f t="shared" si="3"/>
        <v>0</v>
      </c>
      <c r="J32" s="28">
        <f t="shared" si="3"/>
        <v>0</v>
      </c>
      <c r="K32" s="28">
        <f t="shared" si="3"/>
        <v>0</v>
      </c>
      <c r="L32" s="28">
        <f t="shared" si="3"/>
        <v>0</v>
      </c>
      <c r="M32" s="28">
        <f t="shared" si="3"/>
        <v>0</v>
      </c>
      <c r="N32" s="28">
        <f t="shared" si="3"/>
        <v>0</v>
      </c>
      <c r="O32" s="28">
        <f t="shared" si="3"/>
        <v>0</v>
      </c>
      <c r="P32" s="28">
        <f t="shared" si="3"/>
        <v>0</v>
      </c>
      <c r="Q32" s="28">
        <f t="shared" si="3"/>
        <v>0</v>
      </c>
      <c r="R32" s="28">
        <f t="shared" si="3"/>
        <v>0</v>
      </c>
      <c r="S32" s="28">
        <f t="shared" si="3"/>
        <v>0</v>
      </c>
      <c r="T32" s="28">
        <f t="shared" si="3"/>
        <v>0</v>
      </c>
      <c r="U32" s="28">
        <f t="shared" si="3"/>
        <v>0</v>
      </c>
      <c r="V32" s="28">
        <f t="shared" si="3"/>
        <v>0</v>
      </c>
      <c r="W32" s="28">
        <f t="shared" si="3"/>
        <v>0</v>
      </c>
      <c r="X32" s="28">
        <f t="shared" si="3"/>
        <v>0</v>
      </c>
      <c r="Y32" s="28">
        <f t="shared" si="3"/>
        <v>0</v>
      </c>
      <c r="Z32" s="28">
        <f t="shared" si="3"/>
        <v>0</v>
      </c>
      <c r="AA32" s="28">
        <f t="shared" si="3"/>
        <v>0</v>
      </c>
      <c r="AB32" s="28">
        <f t="shared" si="3"/>
        <v>0</v>
      </c>
      <c r="AC32" s="28">
        <f t="shared" si="3"/>
        <v>0</v>
      </c>
      <c r="AD32" s="28">
        <f t="shared" si="3"/>
        <v>0</v>
      </c>
      <c r="AE32" s="28">
        <f t="shared" si="3"/>
        <v>0</v>
      </c>
      <c r="AF32" s="28">
        <f t="shared" si="3"/>
        <v>0</v>
      </c>
      <c r="AG32" s="28">
        <f t="shared" si="3"/>
        <v>0</v>
      </c>
      <c r="AH32" s="28">
        <f t="shared" si="3"/>
        <v>0</v>
      </c>
      <c r="AI32" s="28">
        <f t="shared" si="3"/>
        <v>0</v>
      </c>
      <c r="AJ32" s="28">
        <f t="shared" si="3"/>
        <v>0</v>
      </c>
      <c r="AK32" s="25">
        <f>+SUM(F32:AJ32)</f>
        <v>0</v>
      </c>
      <c r="AL32" s="26">
        <f>IF($AK$3="４週",AK32/4,AK32/(DAY(EOMONTH($F$10,0))/7))</f>
        <v>0</v>
      </c>
      <c r="AM32" s="64"/>
      <c r="AN32" s="64"/>
      <c r="AO32" s="29"/>
    </row>
    <row r="33" spans="1:41" ht="18" customHeight="1">
      <c r="A33" s="57" t="s">
        <v>39</v>
      </c>
      <c r="B33" s="57"/>
      <c r="C33" s="30" t="s">
        <v>40</v>
      </c>
      <c r="D33" s="65" t="s">
        <v>41</v>
      </c>
      <c r="E33" s="66"/>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25">
        <f>+SUM(F33:AJ33)</f>
        <v>0</v>
      </c>
      <c r="AL33" s="32"/>
      <c r="AM33" s="64"/>
      <c r="AN33" s="64"/>
      <c r="AO33" s="29"/>
    </row>
    <row r="34" spans="1:41" ht="18" customHeight="1">
      <c r="A34" s="57"/>
      <c r="B34" s="57"/>
      <c r="C34" s="30" t="s">
        <v>42</v>
      </c>
      <c r="D34" s="65" t="s">
        <v>41</v>
      </c>
      <c r="E34" s="66"/>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25">
        <f>+SUM(F34:AJ34)</f>
        <v>0</v>
      </c>
      <c r="AL34" s="33"/>
      <c r="AM34" s="64"/>
      <c r="AN34" s="64"/>
      <c r="AO34" s="29"/>
    </row>
    <row r="35" spans="1:41" ht="14.95" customHeight="1">
      <c r="A35" s="16"/>
      <c r="B35" s="16"/>
      <c r="C35" s="16"/>
      <c r="D35" s="16"/>
      <c r="E35" s="16"/>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16"/>
      <c r="AL35" s="16"/>
      <c r="AM35" s="5"/>
    </row>
    <row r="36" spans="1:41" ht="14.95" customHeight="1">
      <c r="A36" s="16"/>
      <c r="B36" s="16"/>
      <c r="C36" s="16"/>
      <c r="D36" s="16"/>
      <c r="E36" s="16"/>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16"/>
      <c r="AL36" s="16"/>
      <c r="AM36" s="5"/>
    </row>
    <row r="37" spans="1:41" ht="14.95" customHeight="1">
      <c r="A37" s="16"/>
      <c r="B37" s="16"/>
      <c r="C37" s="16"/>
      <c r="D37" s="16"/>
      <c r="E37" s="16"/>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16"/>
      <c r="AL37" s="16"/>
      <c r="AM37" s="5"/>
    </row>
    <row r="38" spans="1:41" ht="5.15" customHeight="1">
      <c r="A38" s="35"/>
      <c r="B38" s="35"/>
      <c r="C38" s="35"/>
      <c r="D38" s="35"/>
      <c r="E38" s="35"/>
      <c r="F38" s="35"/>
      <c r="G38" s="35"/>
      <c r="H38" s="35"/>
      <c r="I38" s="35"/>
      <c r="J38" s="34"/>
      <c r="K38" s="34"/>
      <c r="L38" s="34"/>
      <c r="M38" s="36"/>
      <c r="N38" s="34"/>
      <c r="O38" s="34"/>
      <c r="P38" s="34"/>
      <c r="Q38"/>
      <c r="W38" s="16"/>
      <c r="X38" s="34"/>
      <c r="Y38" s="34"/>
      <c r="Z38" s="34"/>
      <c r="AA38" s="34"/>
      <c r="AB38" s="34"/>
      <c r="AC38" s="34"/>
      <c r="AD38" s="34"/>
      <c r="AE38" s="34"/>
      <c r="AF38" s="34"/>
      <c r="AG38" s="34"/>
      <c r="AH38" s="34"/>
      <c r="AI38" s="34"/>
      <c r="AJ38" s="36"/>
      <c r="AK38" s="34"/>
      <c r="AL38" s="16"/>
      <c r="AM38" s="16"/>
      <c r="AN38" s="5"/>
    </row>
    <row r="39" spans="1:41" ht="21.05" customHeight="1">
      <c r="A39" s="4" t="s">
        <v>43</v>
      </c>
      <c r="B39" s="8"/>
      <c r="C39" s="9"/>
      <c r="D39" s="9"/>
      <c r="E39" s="9"/>
      <c r="F39" s="9"/>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9"/>
      <c r="AM39" s="9"/>
      <c r="AN39" s="5"/>
    </row>
    <row r="40" spans="1:41" ht="24.95" customHeight="1">
      <c r="A40" s="5"/>
      <c r="B40" s="16"/>
      <c r="C40" s="54" t="str">
        <f>IF(VLOOKUP($AK$1,選択肢!$A$1:$J$36,C45,FALSE)=0,"-",VLOOKUP($AK$1,選択肢!$A$1:$J$36,C45,FALSE))</f>
        <v>管理者</v>
      </c>
      <c r="D40" s="55"/>
      <c r="E40" s="61" t="str">
        <f>IF(VLOOKUP($AK$1,選択肢!$A$1:$J$36,E45,FALSE)=0,"-",VLOOKUP($AK$1,選択肢!$A$1:$J$36,E45,FALSE))</f>
        <v>児童発達支援管理責任者</v>
      </c>
      <c r="F40" s="61"/>
      <c r="G40" s="61"/>
      <c r="H40" s="61"/>
      <c r="I40" s="54" t="str">
        <f>IF(VLOOKUP($AK$1,選択肢!$A$1:$J$36,I45,FALSE)=0,"-",VLOOKUP($AK$1,選択肢!$A$1:$J$36,I45,FALSE))</f>
        <v>児童指導員</v>
      </c>
      <c r="J40" s="55"/>
      <c r="K40" s="55"/>
      <c r="L40" s="55"/>
      <c r="M40" s="55"/>
      <c r="N40" s="56"/>
      <c r="O40" s="54" t="str">
        <f>IF(VLOOKUP($AK$1,選択肢!$A$1:$J$36,O45,FALSE)=0,"-",VLOOKUP($AK$1,選択肢!$A$1:$J$36,O45,FALSE))</f>
        <v>保育士</v>
      </c>
      <c r="P40" s="55"/>
      <c r="Q40" s="55"/>
      <c r="R40" s="55"/>
      <c r="S40" s="55"/>
      <c r="T40" s="56"/>
      <c r="U40" s="54" t="str">
        <f>IF(VLOOKUP($AK$1,選択肢!$A$1:$J$36,U45,FALSE)=0,"-",VLOOKUP($AK$1,選択肢!$A$1:$J$36,U45,FALSE))</f>
        <v>機能訓練担当職員</v>
      </c>
      <c r="V40" s="55"/>
      <c r="W40" s="55"/>
      <c r="X40" s="55"/>
      <c r="Y40" s="55"/>
      <c r="Z40" s="56"/>
      <c r="AA40" s="54" t="str">
        <f>IF(VLOOKUP($AK$1,選択肢!$A$1:$J$36,AA45,FALSE)=0,"-",VLOOKUP($AK$1,選択肢!$A$1:$J$36,AA45,FALSE))</f>
        <v>看護職員</v>
      </c>
      <c r="AB40" s="55"/>
      <c r="AC40" s="55"/>
      <c r="AD40" s="55"/>
      <c r="AE40" s="55"/>
      <c r="AF40" s="56"/>
      <c r="AG40" s="61" t="str">
        <f>IF(VLOOKUP($AK$1,選択肢!$A$1:$J$36,AG45,FALSE)=0,"-",VLOOKUP($AK$1,選択肢!$A$1:$J$36,AG45,FALSE))</f>
        <v>その他職員</v>
      </c>
      <c r="AH40" s="61"/>
      <c r="AI40" s="61"/>
      <c r="AJ40" s="61"/>
      <c r="AK40" s="61"/>
      <c r="AL40" s="61" t="str">
        <f>IF(VLOOKUP($AK$1,選択肢!$A$1:$J$36,AL45,FALSE)=0,"-",VLOOKUP($AK$1,選択肢!$A$1:$J$36,AL45,FALSE))</f>
        <v>-</v>
      </c>
      <c r="AM40" s="61"/>
      <c r="AN40" s="5"/>
    </row>
    <row r="41" spans="1:41" ht="18" customHeight="1">
      <c r="A41" s="5"/>
      <c r="B41" s="16"/>
      <c r="C41" s="37" t="s">
        <v>44</v>
      </c>
      <c r="D41" s="37" t="s">
        <v>45</v>
      </c>
      <c r="E41" s="38" t="s">
        <v>44</v>
      </c>
      <c r="F41" s="62" t="s">
        <v>45</v>
      </c>
      <c r="G41" s="62"/>
      <c r="H41" s="62"/>
      <c r="I41" s="58" t="s">
        <v>44</v>
      </c>
      <c r="J41" s="59"/>
      <c r="K41" s="60"/>
      <c r="L41" s="58" t="s">
        <v>45</v>
      </c>
      <c r="M41" s="59"/>
      <c r="N41" s="60"/>
      <c r="O41" s="58" t="s">
        <v>44</v>
      </c>
      <c r="P41" s="59"/>
      <c r="Q41" s="60"/>
      <c r="R41" s="58" t="s">
        <v>45</v>
      </c>
      <c r="S41" s="59"/>
      <c r="T41" s="60"/>
      <c r="U41" s="58" t="s">
        <v>44</v>
      </c>
      <c r="V41" s="59"/>
      <c r="W41" s="60"/>
      <c r="X41" s="58" t="s">
        <v>45</v>
      </c>
      <c r="Y41" s="59"/>
      <c r="Z41" s="60"/>
      <c r="AA41" s="58" t="s">
        <v>44</v>
      </c>
      <c r="AB41" s="59"/>
      <c r="AC41" s="60"/>
      <c r="AD41" s="58" t="s">
        <v>45</v>
      </c>
      <c r="AE41" s="59"/>
      <c r="AF41" s="60"/>
      <c r="AG41" s="58" t="s">
        <v>44</v>
      </c>
      <c r="AH41" s="59"/>
      <c r="AI41" s="60"/>
      <c r="AJ41" s="58" t="s">
        <v>45</v>
      </c>
      <c r="AK41" s="60"/>
      <c r="AL41" s="38" t="s">
        <v>46</v>
      </c>
      <c r="AM41" s="38" t="s">
        <v>47</v>
      </c>
      <c r="AN41" s="5"/>
    </row>
    <row r="42" spans="1:41" ht="18" customHeight="1">
      <c r="A42" s="5"/>
      <c r="B42" s="39" t="s">
        <v>48</v>
      </c>
      <c r="C42" s="38">
        <f>COUNTIFS($AO$12:$AO$31,C$40,$C$12:$C$31,"A",$E$12:$E$31,"*")</f>
        <v>1</v>
      </c>
      <c r="D42" s="38">
        <f>COUNTIFS($AO$12:$AO$31,C$40,$C$12:$C$31,"B",$E$12:$E$31,"*")</f>
        <v>0</v>
      </c>
      <c r="E42" s="38">
        <f>COUNTIFS($AO$12:$AO$31,E$40,$C$12:$C$31,"A",$E$12:$E$31,"*")</f>
        <v>0</v>
      </c>
      <c r="F42" s="58">
        <f>COUNTIFS($AO$12:$AO$31,E$40,$C$12:$C$31,"B",$E$12:$E$31,"*")</f>
        <v>1</v>
      </c>
      <c r="G42" s="59"/>
      <c r="H42" s="60"/>
      <c r="I42" s="58">
        <f>COUNTIFS($AO$12:$AO$31,I$40,$C$12:$C$31,"A",$E$12:$E$31,"*")</f>
        <v>0</v>
      </c>
      <c r="J42" s="59"/>
      <c r="K42" s="60"/>
      <c r="L42" s="58">
        <f>COUNTIFS($AO$12:$AO$31,I$40,$C$12:$C$31,"B",$E$12:$E$31,"*")</f>
        <v>0</v>
      </c>
      <c r="M42" s="59"/>
      <c r="N42" s="60"/>
      <c r="O42" s="58">
        <f>COUNTIFS($AO$12:$AO$31,O$40,$C$12:$C$31,"A",$E$12:$E$31,"*")</f>
        <v>0</v>
      </c>
      <c r="P42" s="59"/>
      <c r="Q42" s="60"/>
      <c r="R42" s="58">
        <f>COUNTIFS($AO$12:$AO$31,O$40,$C$12:$C$31,"B",$E$12:$E$31,"*")</f>
        <v>0</v>
      </c>
      <c r="S42" s="59"/>
      <c r="T42" s="60"/>
      <c r="U42" s="58">
        <f>COUNTIFS($AO$12:$AO$31,U$40,$C$12:$C$31,"A",$E$12:$E$31,"*")</f>
        <v>0</v>
      </c>
      <c r="V42" s="59"/>
      <c r="W42" s="60"/>
      <c r="X42" s="58">
        <f>COUNTIFS($AO$12:$AO$31,U$40,$C$12:$C$31,"B",$E$12:$E$31,"*")</f>
        <v>0</v>
      </c>
      <c r="Y42" s="59"/>
      <c r="Z42" s="60"/>
      <c r="AA42" s="58">
        <f>COUNTIFS($AO$12:$AO$31,AA$40,$C$12:$C$31,"A",$E$12:$E$31,"*")</f>
        <v>0</v>
      </c>
      <c r="AB42" s="59"/>
      <c r="AC42" s="60"/>
      <c r="AD42" s="58">
        <f>COUNTIFS($AO$12:$AO$31,AA$40,$C$12:$C$31,"B",$E$12:$E$31,"*")</f>
        <v>0</v>
      </c>
      <c r="AE42" s="59"/>
      <c r="AF42" s="60"/>
      <c r="AG42" s="58">
        <f>COUNTIFS($AO$12:$AO$31,AG$40,$C$12:$C$31,"A",$E$12:$E$31,"*")</f>
        <v>1</v>
      </c>
      <c r="AH42" s="59"/>
      <c r="AI42" s="60"/>
      <c r="AJ42" s="58">
        <f>COUNTIFS($AO$12:$AO$31,AG$40,$C$12:$C$31,"B",$E$12:$E$31,"*")</f>
        <v>0</v>
      </c>
      <c r="AK42" s="60"/>
      <c r="AL42" s="38">
        <f>COUNTIFS($AO$12:$AO$31,AL$40,$C$12:$C$31,"A",$E$12:$E$31,"*")</f>
        <v>0</v>
      </c>
      <c r="AM42" s="38">
        <f>COUNTIFS($AO$12:$AO$31,AL$40,$C$12:$C$31,"B",$E$12:$E$31,"*")</f>
        <v>0</v>
      </c>
      <c r="AN42" s="5"/>
    </row>
    <row r="43" spans="1:41" ht="18" customHeight="1">
      <c r="A43" s="5"/>
      <c r="B43" s="40" t="s">
        <v>49</v>
      </c>
      <c r="C43" s="38">
        <f>COUNTIFS($AO$12:$AO$31,C$40,$C$12:$C$31,"C",$E$12:$E$31,"*")</f>
        <v>0</v>
      </c>
      <c r="D43" s="38">
        <f>COUNTIFS($AO$12:$AO$31,C$40,$C$12:$C$31,"D",$E$12:$E$31,"*")</f>
        <v>0</v>
      </c>
      <c r="E43" s="38">
        <f>COUNTIFS($AO$12:$AO$31,E$40,$C$12:$C$31,"C",$E$12:$E$31,"*")</f>
        <v>0</v>
      </c>
      <c r="F43" s="58">
        <f>COUNTIFS($AO$12:$AO$31,E$40,$C$12:$C$31,"D",$E$12:$E$31,"*")</f>
        <v>0</v>
      </c>
      <c r="G43" s="59"/>
      <c r="H43" s="60"/>
      <c r="I43" s="58">
        <f>COUNTIFS($AO$12:$AO$31,I$40,$C$12:$C$31,"C",$E$12:$E$31,"*")</f>
        <v>1</v>
      </c>
      <c r="J43" s="59"/>
      <c r="K43" s="60"/>
      <c r="L43" s="58">
        <f>COUNTIFS($AO$12:$AO$31,I$40,$C$12:$C$31,"D",$E$12:$E$31,"*")</f>
        <v>0</v>
      </c>
      <c r="M43" s="59"/>
      <c r="N43" s="60"/>
      <c r="O43" s="58">
        <f>COUNTIFS($AO$12:$AO$31,O$40,$C$12:$C$31,"C",$E$12:$E$31,"*")</f>
        <v>0</v>
      </c>
      <c r="P43" s="59"/>
      <c r="Q43" s="60"/>
      <c r="R43" s="58">
        <f>COUNTIFS($AO$12:$AO$31,O$40,$C$12:$C$31,"D",$E$12:$E$31,"*")</f>
        <v>1</v>
      </c>
      <c r="S43" s="59"/>
      <c r="T43" s="60"/>
      <c r="U43" s="58">
        <f>COUNTIFS($AO$12:$AO$31,U$40,$C$12:$C$31,"C",$E$12:$E$31,"*")</f>
        <v>0</v>
      </c>
      <c r="V43" s="59"/>
      <c r="W43" s="60"/>
      <c r="X43" s="58">
        <f>COUNTIFS($AO$12:$AO$31,U$40,$C$12:$C$31,"D",$E$12:$E$31,"*")</f>
        <v>0</v>
      </c>
      <c r="Y43" s="59"/>
      <c r="Z43" s="60"/>
      <c r="AA43" s="58">
        <f>COUNTIFS($AO$12:$AO$31,AA$40,$C$12:$C$31,"C",$E$12:$E$31,"*")</f>
        <v>0</v>
      </c>
      <c r="AB43" s="59"/>
      <c r="AC43" s="60"/>
      <c r="AD43" s="58">
        <f>COUNTIFS($AO$12:$AO$31,AA$40,$C$12:$C$31,"D",$E$12:$E$31,"*")</f>
        <v>0</v>
      </c>
      <c r="AE43" s="59"/>
      <c r="AF43" s="60"/>
      <c r="AG43" s="58">
        <f>COUNTIFS($AO$12:$AO$31,AG$40,$C$12:$C$31,"C",$E$12:$E$31,"*")</f>
        <v>0</v>
      </c>
      <c r="AH43" s="59"/>
      <c r="AI43" s="60"/>
      <c r="AJ43" s="58">
        <f>COUNTIFS($AO$12:$AO$31,AG$40,$C$12:$C$31,"D",$E$12:$E$31,"*")</f>
        <v>0</v>
      </c>
      <c r="AK43" s="60"/>
      <c r="AL43" s="38">
        <f>COUNTIFS($AO$12:$AO$31,AL$40,$C$12:$C$31,"C",$E$12:$E$31,"*")</f>
        <v>0</v>
      </c>
      <c r="AM43" s="38">
        <f>COUNTIFS($AO$12:$AO$31,AL$40,$C$12:$C$31,"D",$E$12:$E$31,"*")</f>
        <v>0</v>
      </c>
      <c r="AN43" s="5"/>
    </row>
    <row r="44" spans="1:41" ht="24.95" customHeight="1">
      <c r="A44" s="5"/>
      <c r="B44" s="40" t="s">
        <v>50</v>
      </c>
      <c r="C44" s="54">
        <f>IF($AK$3="４週",SUMIFS($AK$12:$AK$31,$AO$12:$AO$31,C40)/4/$AH$6,IF(OR($AK$3="変形労働時間制１月単位（暦月）",$AK$3="変形労働時間制１年単位（暦月）"),SUMIFS($AK$12:$AK$31,$AO$12:$AO$31,C40)/$AL$6,"記載する期間を選択してください"))</f>
        <v>0</v>
      </c>
      <c r="D44" s="56"/>
      <c r="E44" s="54">
        <f>IF($AK$3="４週",SUMIFS($AK$12:$AK$31,$AO$12:$AO$31,E40)/4/$AH$6,IF(OR($AK$3="変形労働時間制１月単位（暦月）",$AK$3="変形労働時間制１年単位（暦月）"),SUMIFS($AK$12:$AK$31,$AO$12:$AO$31,E40)/$AL$6,"記載する期間を選択してください"))</f>
        <v>0</v>
      </c>
      <c r="F44" s="55"/>
      <c r="G44" s="55"/>
      <c r="H44" s="56"/>
      <c r="I44" s="54">
        <f>IF($AK$3="４週",SUMIFS($AK$12:$AK$31,$AO$12:$AO$31,I40)/4/$AH$6,IF(OR($AK$3="変形労働時間制１月単位（暦月）",$AK$3="変形労働時間制１年単位（暦月）"),SUMIFS($AK$12:$AK$31,$AO$12:$AO$31,I40)/$AL$6,"記載する期間を選択してください"))</f>
        <v>0</v>
      </c>
      <c r="J44" s="55"/>
      <c r="K44" s="55"/>
      <c r="L44" s="55"/>
      <c r="M44" s="55"/>
      <c r="N44" s="56"/>
      <c r="O44" s="54">
        <f>IF($AK$3="４週",SUMIFS($AK$12:$AK$31,$AO$12:$AO$31,O40)/4/$AH$6,IF(OR($AK$3="変形労働時間制１月単位（暦月）",$AK$3="変形労働時間制１年単位（暦月）"),SUMIFS($AK$12:$AK$31,$AO$12:$AO$31,O40)/$AL$6,"記載する期間を選択してください"))</f>
        <v>0</v>
      </c>
      <c r="P44" s="55"/>
      <c r="Q44" s="55"/>
      <c r="R44" s="55"/>
      <c r="S44" s="55"/>
      <c r="T44" s="56"/>
      <c r="U44" s="54">
        <f>IF($AK$3="４週",SUMIFS($AK$12:$AK$31,$AO$12:$AO$31,U40)/4/$AH$6,IF(OR($AK$3="変形労働時間制１月単位（暦月）",$AK$3="変形労働時間制１年単位（暦月）"),SUMIFS($AK$12:$AK$31,$AO$12:$AO$31,U40)/$AL$6,"記載する期間を選択してください"))</f>
        <v>0</v>
      </c>
      <c r="V44" s="55"/>
      <c r="W44" s="55"/>
      <c r="X44" s="55"/>
      <c r="Y44" s="55"/>
      <c r="Z44" s="56"/>
      <c r="AA44" s="54">
        <f>IF($AK$3="４週",SUMIFS($AK$12:$AK$31,$AO$12:$AO$31,AA40)/4/$AH$6,IF(OR($AK$3="変形労働時間制１月単位（暦月）",$AK$3="変形労働時間制１年単位（暦月）"),SUMIFS($AK$12:$AK$31,$AO$12:$AO$31,AA40)/$AL$6,"記載する期間を選択してください"))</f>
        <v>0</v>
      </c>
      <c r="AB44" s="55"/>
      <c r="AC44" s="55"/>
      <c r="AD44" s="55"/>
      <c r="AE44" s="55"/>
      <c r="AF44" s="56"/>
      <c r="AG44" s="54">
        <f>IF($AK$3="４週",SUMIFS($AK$12:$AK$31,$AO$12:$AO$31,AG40)/4/$AH$6,IF(OR($AK$3="変形労働時間制１月単位（暦月）",$AK$3="変形労働時間制１年単位（暦月）"),SUMIFS($AK$12:$AK$31,$AO$12:$AO$31,AG40)/$AL$6,"記載する期間を選択してください"))</f>
        <v>0</v>
      </c>
      <c r="AH44" s="55"/>
      <c r="AI44" s="55"/>
      <c r="AJ44" s="55"/>
      <c r="AK44" s="56"/>
      <c r="AL44" s="54">
        <f>IF($AK$3="４週",SUMIFS($AK$12:$AK$31,$AO$12:$AO$31,AL40)/4/$AH$6,IF(OR($AK$3="変形労働時間制１月単位（暦月）",$AK$3="変形労働時間制１年単位（暦月）"),SUMIFS($AK$12:$AK$31,$AO$12:$AO$31,AL40)/$AL$6,"記載する期間を選択してください"))</f>
        <v>0</v>
      </c>
      <c r="AM44" s="56"/>
      <c r="AN44" s="5"/>
    </row>
    <row r="45" spans="1:41" ht="5.15" customHeight="1">
      <c r="A45" s="5"/>
      <c r="B45" s="8"/>
      <c r="C45" s="41">
        <v>2</v>
      </c>
      <c r="D45" s="41"/>
      <c r="E45" s="41">
        <v>3</v>
      </c>
      <c r="F45" s="41"/>
      <c r="G45" s="41"/>
      <c r="H45" s="41"/>
      <c r="I45" s="41">
        <v>4</v>
      </c>
      <c r="J45" s="41"/>
      <c r="K45" s="41"/>
      <c r="L45" s="41"/>
      <c r="M45" s="41"/>
      <c r="N45" s="41"/>
      <c r="O45" s="41">
        <v>5</v>
      </c>
      <c r="P45" s="41"/>
      <c r="Q45" s="41"/>
      <c r="R45" s="41"/>
      <c r="S45" s="41"/>
      <c r="T45" s="41"/>
      <c r="U45" s="41">
        <v>6</v>
      </c>
      <c r="V45" s="41"/>
      <c r="W45" s="41"/>
      <c r="X45" s="41"/>
      <c r="Y45" s="41"/>
      <c r="Z45" s="41"/>
      <c r="AA45" s="41">
        <v>7</v>
      </c>
      <c r="AB45" s="41"/>
      <c r="AC45" s="41"/>
      <c r="AD45" s="41"/>
      <c r="AE45" s="41"/>
      <c r="AF45" s="41"/>
      <c r="AG45" s="41">
        <v>8</v>
      </c>
      <c r="AH45" s="41"/>
      <c r="AI45" s="41"/>
      <c r="AJ45" s="41"/>
      <c r="AK45" s="41"/>
      <c r="AL45" s="41">
        <v>9</v>
      </c>
      <c r="AM45" s="42"/>
      <c r="AN45" s="5"/>
    </row>
    <row r="46" spans="1:41" ht="14.95" customHeight="1">
      <c r="A46" s="34" t="s">
        <v>51</v>
      </c>
      <c r="B46" s="43"/>
      <c r="C46" s="44"/>
      <c r="D46" s="44"/>
      <c r="E46" s="44"/>
      <c r="F46" s="45"/>
      <c r="G46" s="44"/>
      <c r="H46" s="41"/>
      <c r="I46" s="41"/>
      <c r="J46" s="41"/>
      <c r="K46" s="41"/>
      <c r="L46" s="41"/>
      <c r="M46" s="41"/>
      <c r="N46" s="41"/>
      <c r="O46" s="41"/>
      <c r="P46" s="41"/>
      <c r="Q46" s="41"/>
      <c r="R46" s="41">
        <v>6</v>
      </c>
      <c r="S46" s="41"/>
      <c r="T46" s="41"/>
      <c r="U46" s="41"/>
      <c r="V46" s="41"/>
      <c r="W46" s="41"/>
      <c r="X46" s="41">
        <v>7</v>
      </c>
      <c r="Y46" s="41"/>
      <c r="Z46" s="41"/>
      <c r="AA46" s="41"/>
      <c r="AB46" s="41"/>
      <c r="AC46" s="41"/>
      <c r="AD46" s="41">
        <v>8</v>
      </c>
      <c r="AE46" s="41"/>
      <c r="AF46" s="41"/>
      <c r="AG46" s="46"/>
      <c r="AH46" s="46"/>
      <c r="AI46" s="46"/>
      <c r="AJ46" s="46">
        <v>9</v>
      </c>
      <c r="AK46" s="47"/>
      <c r="AL46" s="47"/>
      <c r="AM46" s="5"/>
    </row>
    <row r="47" spans="1:41" s="34" customFormat="1" ht="14.95" customHeight="1">
      <c r="A47" s="34" t="s">
        <v>52</v>
      </c>
      <c r="B47" s="35"/>
      <c r="C47" s="35"/>
      <c r="D47" s="35"/>
      <c r="E47" s="35"/>
      <c r="F47" s="35"/>
      <c r="G47" s="35"/>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1" s="34" customFormat="1" ht="14.95" customHeight="1">
      <c r="A48" s="34" t="s">
        <v>53</v>
      </c>
      <c r="B48" s="35"/>
      <c r="C48" s="35"/>
      <c r="D48" s="35"/>
      <c r="E48" s="35"/>
      <c r="F48" s="35"/>
      <c r="G48" s="35"/>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34" customFormat="1" ht="14.95" customHeight="1">
      <c r="A49" s="35" t="s">
        <v>54</v>
      </c>
      <c r="C49" s="35"/>
      <c r="D49" s="35"/>
      <c r="E49" s="35"/>
      <c r="F49" s="35"/>
      <c r="G49" s="35"/>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34" customFormat="1" ht="14.95" customHeight="1">
      <c r="A50" s="34" t="s">
        <v>55</v>
      </c>
      <c r="B50" s="35"/>
      <c r="C50" s="35"/>
      <c r="D50" s="35"/>
      <c r="E50" s="35"/>
      <c r="F50" s="35"/>
      <c r="G50" s="35"/>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s="34" customFormat="1" ht="14.95" customHeight="1">
      <c r="A51" s="34" t="s">
        <v>56</v>
      </c>
      <c r="B51" s="35"/>
      <c r="C51" s="35"/>
      <c r="D51" s="35"/>
      <c r="E51" s="35"/>
      <c r="F51" s="35"/>
      <c r="G51" s="35"/>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ht="14.95" customHeight="1">
      <c r="A52" s="34" t="s">
        <v>57</v>
      </c>
      <c r="B52" s="48"/>
      <c r="C52" s="34"/>
      <c r="D52" s="34"/>
      <c r="E52" s="34"/>
      <c r="F52" s="34"/>
      <c r="G52" s="34"/>
    </row>
    <row r="53" spans="1:39" ht="14.95" customHeight="1">
      <c r="A53" s="34" t="s">
        <v>58</v>
      </c>
      <c r="B53" s="48"/>
      <c r="C53" s="34"/>
      <c r="D53" s="34"/>
      <c r="E53" s="34"/>
      <c r="F53" s="34"/>
      <c r="G53" s="34"/>
    </row>
    <row r="54" spans="1:39" ht="14.95" customHeight="1">
      <c r="A54" s="34"/>
      <c r="B54" s="39" t="s">
        <v>59</v>
      </c>
      <c r="C54" s="57" t="s">
        <v>60</v>
      </c>
      <c r="D54" s="57"/>
      <c r="E54" s="57"/>
      <c r="F54" s="34"/>
      <c r="G54" s="34"/>
    </row>
    <row r="55" spans="1:39" ht="14.95" customHeight="1">
      <c r="A55" s="34"/>
      <c r="B55" s="49" t="s">
        <v>29</v>
      </c>
      <c r="C55" s="53" t="s">
        <v>61</v>
      </c>
      <c r="D55" s="53"/>
      <c r="E55" s="53"/>
      <c r="F55" s="34"/>
      <c r="G55" s="34"/>
    </row>
    <row r="56" spans="1:39" ht="14.95" customHeight="1">
      <c r="A56" s="34"/>
      <c r="B56" s="49" t="s">
        <v>31</v>
      </c>
      <c r="C56" s="53" t="s">
        <v>62</v>
      </c>
      <c r="D56" s="53"/>
      <c r="E56" s="53"/>
      <c r="F56" s="34"/>
      <c r="G56" s="34"/>
    </row>
    <row r="57" spans="1:39" ht="14.95" customHeight="1">
      <c r="A57" s="34"/>
      <c r="B57" s="49" t="s">
        <v>33</v>
      </c>
      <c r="C57" s="53" t="s">
        <v>63</v>
      </c>
      <c r="D57" s="53"/>
      <c r="E57" s="53"/>
      <c r="F57" s="34"/>
      <c r="G57" s="34"/>
    </row>
    <row r="58" spans="1:39" ht="14.95" customHeight="1">
      <c r="A58" s="34"/>
      <c r="B58" s="49" t="s">
        <v>35</v>
      </c>
      <c r="C58" s="53" t="s">
        <v>64</v>
      </c>
      <c r="D58" s="53"/>
      <c r="E58" s="53"/>
      <c r="F58" s="34"/>
      <c r="G58" s="34"/>
    </row>
    <row r="59" spans="1:39" ht="14.95" customHeight="1">
      <c r="A59" s="34"/>
      <c r="B59" s="34" t="s">
        <v>65</v>
      </c>
      <c r="C59" s="34"/>
      <c r="D59" s="34"/>
      <c r="E59" s="34"/>
      <c r="F59" s="34"/>
      <c r="G59" s="34"/>
    </row>
    <row r="60" spans="1:39" ht="14.95" customHeight="1">
      <c r="A60" s="34"/>
      <c r="B60" s="34" t="s">
        <v>66</v>
      </c>
      <c r="C60" s="34"/>
      <c r="D60" s="34"/>
      <c r="E60" s="34"/>
      <c r="F60" s="34"/>
      <c r="G60" s="34"/>
    </row>
    <row r="61" spans="1:39" ht="14.95" customHeight="1">
      <c r="A61" s="34"/>
      <c r="B61" s="34" t="s">
        <v>67</v>
      </c>
      <c r="C61" s="34"/>
      <c r="D61" s="34"/>
      <c r="E61" s="34"/>
      <c r="F61" s="34"/>
      <c r="G61" s="34"/>
    </row>
    <row r="62" spans="1:39" ht="14.95" customHeight="1">
      <c r="A62" s="34" t="s">
        <v>68</v>
      </c>
      <c r="B62" s="48"/>
      <c r="C62" s="34"/>
      <c r="D62" s="34"/>
      <c r="E62" s="34"/>
      <c r="F62" s="34"/>
      <c r="G62" s="34"/>
    </row>
    <row r="63" spans="1:39" ht="14.95" customHeight="1">
      <c r="A63" s="34" t="s">
        <v>69</v>
      </c>
      <c r="B63" s="48"/>
      <c r="C63" s="34"/>
      <c r="D63" s="34"/>
      <c r="E63" s="34"/>
      <c r="F63" s="34"/>
      <c r="G63" s="34"/>
    </row>
    <row r="64" spans="1:39" ht="14.95" customHeight="1">
      <c r="A64" s="34" t="s">
        <v>70</v>
      </c>
      <c r="B64" s="48"/>
      <c r="C64" s="34"/>
      <c r="D64" s="34"/>
      <c r="E64" s="34"/>
      <c r="F64" s="34"/>
      <c r="G64" s="34"/>
    </row>
    <row r="65" spans="1:7" ht="14.95" customHeight="1">
      <c r="A65" s="34" t="s">
        <v>71</v>
      </c>
      <c r="B65" s="48"/>
      <c r="C65" s="34"/>
      <c r="D65" s="34"/>
      <c r="E65" s="34"/>
      <c r="F65" s="34"/>
      <c r="G65" s="34"/>
    </row>
    <row r="66" spans="1:7" ht="14.95" customHeight="1">
      <c r="A66" s="34" t="s">
        <v>72</v>
      </c>
      <c r="B66" s="48"/>
      <c r="C66" s="34"/>
      <c r="D66" s="34"/>
      <c r="E66" s="34"/>
      <c r="F66" s="34"/>
      <c r="G66" s="34"/>
    </row>
    <row r="67" spans="1:7" ht="14.95" customHeight="1">
      <c r="A67" s="34" t="s">
        <v>73</v>
      </c>
      <c r="B67" s="48"/>
      <c r="C67" s="34"/>
      <c r="D67" s="34"/>
      <c r="E67" s="34"/>
      <c r="F67" s="34"/>
      <c r="G67" s="34"/>
    </row>
    <row r="68" spans="1:7" ht="14.95" customHeight="1">
      <c r="A68" s="34"/>
      <c r="B68" s="34" t="s">
        <v>74</v>
      </c>
      <c r="C68" s="34"/>
      <c r="D68" s="34"/>
      <c r="E68" s="34"/>
      <c r="F68" s="34"/>
      <c r="G68" s="34"/>
    </row>
    <row r="69" spans="1:7" ht="14.95" customHeight="1">
      <c r="A69" s="34"/>
      <c r="B69" s="34" t="s">
        <v>75</v>
      </c>
      <c r="C69" s="34"/>
      <c r="D69" s="34"/>
      <c r="E69" s="34"/>
      <c r="F69" s="34"/>
      <c r="G69" s="34"/>
    </row>
    <row r="70" spans="1:7" ht="14.95" customHeight="1">
      <c r="A70" s="34" t="s">
        <v>76</v>
      </c>
      <c r="B70" s="48"/>
      <c r="C70" s="34"/>
      <c r="D70" s="34"/>
      <c r="E70" s="34"/>
      <c r="F70" s="34"/>
      <c r="G70" s="34"/>
    </row>
    <row r="71" spans="1:7" ht="14.95" customHeight="1">
      <c r="A71" s="34" t="s">
        <v>77</v>
      </c>
      <c r="B71" s="48"/>
      <c r="C71" s="34"/>
      <c r="D71" s="34"/>
      <c r="E71" s="34"/>
      <c r="F71" s="34"/>
      <c r="G71" s="34"/>
    </row>
    <row r="72" spans="1:7" ht="14.95" customHeight="1">
      <c r="A72" s="34" t="s">
        <v>78</v>
      </c>
      <c r="B72" s="48"/>
      <c r="C72" s="34"/>
      <c r="D72" s="34"/>
      <c r="E72" s="34"/>
      <c r="F72" s="34"/>
      <c r="G72" s="34"/>
    </row>
    <row r="73" spans="1:7" ht="14.95" customHeight="1">
      <c r="A73" s="34" t="s">
        <v>79</v>
      </c>
      <c r="B73" s="48"/>
      <c r="C73" s="34"/>
      <c r="D73" s="34"/>
      <c r="E73" s="34"/>
      <c r="F73" s="34"/>
      <c r="G73" s="34"/>
    </row>
    <row r="74" spans="1:7" ht="14.95" customHeight="1">
      <c r="A74" s="34" t="s">
        <v>80</v>
      </c>
      <c r="B74" s="48"/>
      <c r="C74" s="34"/>
      <c r="D74" s="34"/>
      <c r="E74" s="34"/>
      <c r="F74" s="34"/>
      <c r="G74" s="34"/>
    </row>
    <row r="75" spans="1:7" ht="14.95" customHeight="1">
      <c r="A75" s="34" t="s">
        <v>81</v>
      </c>
      <c r="B75" s="48"/>
      <c r="C75" s="34"/>
      <c r="D75" s="34"/>
      <c r="E75" s="34"/>
      <c r="F75" s="34"/>
      <c r="G75" s="34"/>
    </row>
    <row r="76" spans="1:7" ht="14.95" customHeight="1">
      <c r="A76" s="34" t="s">
        <v>82</v>
      </c>
      <c r="B76" s="48"/>
      <c r="C76" s="34"/>
      <c r="D76" s="34"/>
      <c r="E76" s="34"/>
      <c r="F76" s="34"/>
      <c r="G76" s="34"/>
    </row>
    <row r="77" spans="1:7" ht="14.95" customHeight="1">
      <c r="A77" s="34" t="s">
        <v>83</v>
      </c>
      <c r="B77" s="48"/>
      <c r="C77" s="34"/>
      <c r="D77" s="34"/>
      <c r="E77" s="34"/>
      <c r="F77" s="34"/>
      <c r="G77" s="34"/>
    </row>
  </sheetData>
  <mergeCells count="104">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40:D40"/>
    <mergeCell ref="E40:H40"/>
    <mergeCell ref="I40:N40"/>
    <mergeCell ref="O40:T40"/>
    <mergeCell ref="U40:Z40"/>
    <mergeCell ref="AA40:AF40"/>
    <mergeCell ref="AM29:AN29"/>
    <mergeCell ref="AM30:AN30"/>
    <mergeCell ref="AM31:AN31"/>
    <mergeCell ref="A32:E32"/>
    <mergeCell ref="AM32:AN34"/>
    <mergeCell ref="A33:B34"/>
    <mergeCell ref="D33:E33"/>
    <mergeCell ref="D34:E34"/>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C57:E57"/>
    <mergeCell ref="C58:E58"/>
    <mergeCell ref="AA44:AF44"/>
    <mergeCell ref="AG44:AK44"/>
    <mergeCell ref="AL44:AM44"/>
    <mergeCell ref="C54:E54"/>
    <mergeCell ref="C55:E55"/>
    <mergeCell ref="C56:E56"/>
    <mergeCell ref="X43:Z43"/>
    <mergeCell ref="AA43:AC43"/>
    <mergeCell ref="AD43:AF43"/>
    <mergeCell ref="AG43:AI43"/>
    <mergeCell ref="AJ43:AK43"/>
    <mergeCell ref="C44:D44"/>
    <mergeCell ref="E44:H44"/>
    <mergeCell ref="I44:N44"/>
    <mergeCell ref="O44:T44"/>
    <mergeCell ref="U44:Z44"/>
  </mergeCells>
  <phoneticPr fontId="3"/>
  <dataValidations count="6">
    <dataValidation type="list" allowBlank="1" showInputMessage="1" sqref="B14:B31" xr:uid="{B6178CC5-4E69-4DFE-83F4-522A09583E57}">
      <formula1>INDIRECT($AK$1)</formula1>
    </dataValidation>
    <dataValidation type="list" allowBlank="1" showInputMessage="1" showErrorMessage="1" sqref="AK3:AN3" xr:uid="{4B91D372-FF98-4FC3-BD57-84EE00848933}">
      <formula1>"４週,変形労働時間制１月単位（暦月）,変形労働時間制１年単位（暦月）"</formula1>
    </dataValidation>
    <dataValidation type="list" allowBlank="1" showInputMessage="1" showErrorMessage="1" sqref="AK4:AN4" xr:uid="{FBD867C4-2968-4CBD-942F-FEC44B31B16B}">
      <formula1>"予定,実績"</formula1>
    </dataValidation>
    <dataValidation operator="greaterThanOrEqual" allowBlank="1" showInputMessage="1" showErrorMessage="1" sqref="I38 L38" xr:uid="{277CFD26-D209-460A-ACFD-81AA8C26C9CD}"/>
    <dataValidation type="list" allowBlank="1" showInputMessage="1" showErrorMessage="1" sqref="C12:C31" xr:uid="{654B827D-E90E-48EB-B1D8-B000396BE182}">
      <formula1>"A,B,C,D"</formula1>
    </dataValidation>
    <dataValidation allowBlank="1" showInputMessage="1" sqref="B12:B13" xr:uid="{149F7D3C-0CC7-45CC-8511-9A9AAC5FC339}"/>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2DE13-2512-4E78-82FF-A66F047E70E4}">
  <dimension ref="A1:L38"/>
  <sheetViews>
    <sheetView zoomScaleNormal="100" workbookViewId="0"/>
  </sheetViews>
  <sheetFormatPr defaultRowHeight="18.3"/>
  <cols>
    <col min="1" max="1" width="31.81640625" style="50" customWidth="1"/>
    <col min="2" max="11" width="10.36328125" style="50" customWidth="1"/>
  </cols>
  <sheetData>
    <row r="1" spans="1:12">
      <c r="A1" s="50" t="s">
        <v>84</v>
      </c>
      <c r="B1" s="50" t="s">
        <v>85</v>
      </c>
      <c r="C1" s="50" t="s">
        <v>86</v>
      </c>
      <c r="D1" s="50" t="s">
        <v>87</v>
      </c>
      <c r="E1" s="50" t="s">
        <v>88</v>
      </c>
      <c r="F1" s="50" t="s">
        <v>89</v>
      </c>
      <c r="G1" s="50" t="s">
        <v>90</v>
      </c>
      <c r="H1" s="50" t="s">
        <v>91</v>
      </c>
      <c r="I1" s="50" t="s">
        <v>92</v>
      </c>
      <c r="J1" s="50" t="s">
        <v>93</v>
      </c>
      <c r="K1" s="50" t="s">
        <v>94</v>
      </c>
    </row>
    <row r="2" spans="1:12">
      <c r="A2" s="50" t="s">
        <v>95</v>
      </c>
      <c r="B2" s="50" t="s">
        <v>28</v>
      </c>
      <c r="C2" s="50" t="s">
        <v>96</v>
      </c>
      <c r="D2" s="50" t="s">
        <v>97</v>
      </c>
    </row>
    <row r="3" spans="1:12">
      <c r="A3" s="50" t="s">
        <v>98</v>
      </c>
      <c r="B3" s="50" t="s">
        <v>28</v>
      </c>
      <c r="C3" s="50" t="s">
        <v>96</v>
      </c>
      <c r="D3" s="50" t="s">
        <v>97</v>
      </c>
    </row>
    <row r="4" spans="1:12">
      <c r="A4" s="50" t="s">
        <v>99</v>
      </c>
      <c r="B4" s="50" t="s">
        <v>28</v>
      </c>
      <c r="C4" s="50" t="s">
        <v>96</v>
      </c>
      <c r="D4" s="50" t="s">
        <v>97</v>
      </c>
    </row>
    <row r="5" spans="1:12">
      <c r="A5" s="50" t="s">
        <v>100</v>
      </c>
      <c r="B5" s="50" t="s">
        <v>28</v>
      </c>
      <c r="C5" s="50" t="s">
        <v>96</v>
      </c>
      <c r="D5" s="50" t="s">
        <v>97</v>
      </c>
    </row>
    <row r="6" spans="1:12">
      <c r="A6" s="51" t="s">
        <v>101</v>
      </c>
      <c r="B6" s="51" t="s">
        <v>28</v>
      </c>
      <c r="C6" s="51" t="s">
        <v>102</v>
      </c>
      <c r="D6" s="51" t="s">
        <v>103</v>
      </c>
      <c r="E6" s="51" t="s">
        <v>104</v>
      </c>
      <c r="F6" s="51" t="s">
        <v>105</v>
      </c>
      <c r="G6" s="51"/>
      <c r="H6" s="51"/>
      <c r="I6" s="51"/>
      <c r="J6" s="51"/>
    </row>
    <row r="7" spans="1:12">
      <c r="A7" s="51" t="s">
        <v>106</v>
      </c>
      <c r="B7" s="51" t="s">
        <v>28</v>
      </c>
      <c r="C7" s="51" t="s">
        <v>102</v>
      </c>
      <c r="D7" s="51" t="s">
        <v>103</v>
      </c>
      <c r="E7" s="51" t="s">
        <v>104</v>
      </c>
      <c r="F7" s="51" t="s">
        <v>107</v>
      </c>
      <c r="G7" s="51" t="s">
        <v>108</v>
      </c>
      <c r="H7" s="51" t="s">
        <v>109</v>
      </c>
      <c r="I7" s="51" t="s">
        <v>105</v>
      </c>
      <c r="J7" s="51"/>
    </row>
    <row r="8" spans="1:12">
      <c r="A8" s="51" t="s">
        <v>110</v>
      </c>
      <c r="B8" s="51" t="s">
        <v>28</v>
      </c>
      <c r="C8" s="51" t="s">
        <v>105</v>
      </c>
      <c r="D8" s="51"/>
      <c r="E8" s="51"/>
      <c r="F8" s="51"/>
      <c r="G8" s="51"/>
      <c r="H8" s="51"/>
      <c r="I8" s="51"/>
      <c r="J8" s="51"/>
    </row>
    <row r="9" spans="1:12">
      <c r="A9" s="51" t="s">
        <v>111</v>
      </c>
      <c r="B9" s="51" t="s">
        <v>28</v>
      </c>
      <c r="C9" s="51" t="s">
        <v>105</v>
      </c>
      <c r="D9" s="51"/>
      <c r="E9" s="51"/>
      <c r="F9" s="51"/>
      <c r="G9" s="51"/>
      <c r="H9" s="51"/>
      <c r="I9" s="51"/>
      <c r="J9" s="51"/>
    </row>
    <row r="10" spans="1:12">
      <c r="A10" s="51" t="s">
        <v>112</v>
      </c>
      <c r="B10" s="51" t="s">
        <v>28</v>
      </c>
      <c r="C10" s="51" t="s">
        <v>105</v>
      </c>
      <c r="D10" s="51"/>
      <c r="E10" s="51"/>
      <c r="F10" s="51"/>
      <c r="G10" s="51"/>
      <c r="H10" s="51"/>
      <c r="I10" s="51"/>
      <c r="J10" s="51"/>
    </row>
    <row r="11" spans="1:12">
      <c r="A11" s="51" t="s">
        <v>113</v>
      </c>
      <c r="B11" s="51" t="s">
        <v>28</v>
      </c>
      <c r="C11" s="51" t="s">
        <v>96</v>
      </c>
      <c r="D11" s="51" t="s">
        <v>97</v>
      </c>
      <c r="E11" s="51"/>
      <c r="F11" s="51"/>
      <c r="G11" s="51"/>
      <c r="H11" s="51"/>
      <c r="I11" s="51"/>
      <c r="J11" s="51"/>
    </row>
    <row r="12" spans="1:12">
      <c r="A12" s="51" t="s">
        <v>114</v>
      </c>
      <c r="B12" s="51" t="s">
        <v>28</v>
      </c>
      <c r="C12" s="51" t="s">
        <v>102</v>
      </c>
      <c r="D12" s="51" t="s">
        <v>115</v>
      </c>
      <c r="E12" s="51" t="s">
        <v>105</v>
      </c>
      <c r="F12" s="51" t="s">
        <v>116</v>
      </c>
      <c r="G12" s="51"/>
      <c r="H12" s="51"/>
      <c r="I12" s="51"/>
      <c r="J12" s="51"/>
    </row>
    <row r="13" spans="1:12">
      <c r="A13" s="51" t="s">
        <v>117</v>
      </c>
      <c r="B13" s="51" t="s">
        <v>28</v>
      </c>
      <c r="C13" s="51" t="s">
        <v>102</v>
      </c>
      <c r="D13" s="51" t="s">
        <v>115</v>
      </c>
      <c r="E13" s="51" t="s">
        <v>116</v>
      </c>
      <c r="F13" s="51"/>
      <c r="G13" s="51"/>
      <c r="H13" s="51"/>
      <c r="I13" s="51"/>
      <c r="J13" s="51"/>
    </row>
    <row r="14" spans="1:12">
      <c r="A14" s="51" t="s">
        <v>118</v>
      </c>
      <c r="B14" s="51" t="s">
        <v>28</v>
      </c>
      <c r="C14" s="51" t="s">
        <v>102</v>
      </c>
      <c r="D14" s="51" t="s">
        <v>115</v>
      </c>
      <c r="E14" s="51" t="s">
        <v>105</v>
      </c>
      <c r="F14" s="51" t="s">
        <v>116</v>
      </c>
      <c r="G14" s="51"/>
      <c r="H14" s="51"/>
      <c r="I14" s="51"/>
      <c r="J14" s="51"/>
    </row>
    <row r="15" spans="1:12">
      <c r="A15" s="51" t="s">
        <v>119</v>
      </c>
      <c r="B15" s="51" t="s">
        <v>28</v>
      </c>
      <c r="C15" s="51" t="s">
        <v>102</v>
      </c>
      <c r="D15" s="51" t="s">
        <v>103</v>
      </c>
      <c r="E15" s="51" t="s">
        <v>104</v>
      </c>
      <c r="F15" s="51" t="s">
        <v>107</v>
      </c>
      <c r="G15" s="51" t="s">
        <v>108</v>
      </c>
      <c r="H15" s="51" t="s">
        <v>109</v>
      </c>
      <c r="I15" s="51" t="s">
        <v>120</v>
      </c>
      <c r="J15" s="51" t="s">
        <v>121</v>
      </c>
      <c r="K15" s="50" t="s">
        <v>105</v>
      </c>
      <c r="L15" s="52"/>
    </row>
    <row r="16" spans="1:12">
      <c r="A16" s="51" t="s">
        <v>122</v>
      </c>
      <c r="B16" s="51" t="s">
        <v>28</v>
      </c>
      <c r="C16" s="51" t="s">
        <v>102</v>
      </c>
      <c r="D16" s="51" t="s">
        <v>104</v>
      </c>
      <c r="E16" s="51" t="s">
        <v>107</v>
      </c>
      <c r="F16" s="51" t="s">
        <v>108</v>
      </c>
      <c r="G16" s="51" t="s">
        <v>109</v>
      </c>
      <c r="H16" s="51" t="s">
        <v>105</v>
      </c>
      <c r="I16" s="51"/>
      <c r="J16" s="51"/>
    </row>
    <row r="17" spans="1:11">
      <c r="A17" s="51" t="s">
        <v>123</v>
      </c>
      <c r="B17" s="51" t="s">
        <v>28</v>
      </c>
      <c r="C17" s="51" t="s">
        <v>102</v>
      </c>
      <c r="D17" s="51" t="s">
        <v>124</v>
      </c>
      <c r="E17" s="51" t="s">
        <v>105</v>
      </c>
      <c r="F17" s="51" t="s">
        <v>116</v>
      </c>
      <c r="G17" s="51"/>
      <c r="H17" s="51"/>
      <c r="I17" s="51"/>
      <c r="J17" s="51"/>
    </row>
    <row r="18" spans="1:11">
      <c r="A18" s="51" t="s">
        <v>125</v>
      </c>
      <c r="B18" s="51" t="s">
        <v>28</v>
      </c>
      <c r="C18" s="51" t="s">
        <v>126</v>
      </c>
      <c r="D18" s="51"/>
      <c r="E18" s="51"/>
      <c r="F18" s="51"/>
      <c r="G18" s="51"/>
      <c r="H18" s="51"/>
      <c r="I18" s="51"/>
      <c r="J18" s="51"/>
    </row>
    <row r="19" spans="1:11">
      <c r="A19" s="51" t="s">
        <v>127</v>
      </c>
      <c r="B19" s="51" t="s">
        <v>28</v>
      </c>
      <c r="C19" s="51" t="s">
        <v>102</v>
      </c>
      <c r="D19" s="51" t="s">
        <v>128</v>
      </c>
      <c r="E19" s="51" t="s">
        <v>129</v>
      </c>
      <c r="F19" s="51" t="s">
        <v>130</v>
      </c>
      <c r="G19" s="51" t="s">
        <v>131</v>
      </c>
      <c r="H19" s="51" t="s">
        <v>132</v>
      </c>
      <c r="I19" s="51"/>
      <c r="J19" s="51"/>
    </row>
    <row r="20" spans="1:11">
      <c r="A20" s="51" t="s">
        <v>133</v>
      </c>
      <c r="B20" s="51" t="s">
        <v>28</v>
      </c>
      <c r="C20" s="51" t="s">
        <v>102</v>
      </c>
      <c r="D20" s="51" t="s">
        <v>129</v>
      </c>
      <c r="E20" s="51" t="s">
        <v>130</v>
      </c>
      <c r="F20" s="51" t="s">
        <v>131</v>
      </c>
      <c r="G20" s="51" t="s">
        <v>132</v>
      </c>
      <c r="H20" s="51"/>
      <c r="I20" s="51"/>
      <c r="J20" s="51"/>
    </row>
    <row r="21" spans="1:11">
      <c r="A21" s="51" t="s">
        <v>134</v>
      </c>
      <c r="B21" s="51" t="s">
        <v>28</v>
      </c>
      <c r="C21" s="51" t="s">
        <v>102</v>
      </c>
      <c r="D21" s="51" t="s">
        <v>129</v>
      </c>
      <c r="E21" s="51" t="s">
        <v>130</v>
      </c>
      <c r="F21" s="51" t="s">
        <v>131</v>
      </c>
      <c r="G21" s="51" t="s">
        <v>132</v>
      </c>
      <c r="H21" s="51"/>
      <c r="I21" s="51"/>
      <c r="J21" s="51"/>
    </row>
    <row r="22" spans="1:11">
      <c r="A22" s="51" t="s">
        <v>135</v>
      </c>
      <c r="B22" s="51" t="s">
        <v>28</v>
      </c>
      <c r="C22" s="51" t="s">
        <v>102</v>
      </c>
      <c r="D22" s="51" t="s">
        <v>129</v>
      </c>
      <c r="E22" s="51" t="s">
        <v>130</v>
      </c>
      <c r="F22" s="51" t="s">
        <v>131</v>
      </c>
      <c r="G22" s="51" t="s">
        <v>132</v>
      </c>
      <c r="H22" s="51"/>
      <c r="I22" s="51"/>
      <c r="J22" s="51"/>
    </row>
    <row r="23" spans="1:11">
      <c r="A23" s="51" t="s">
        <v>136</v>
      </c>
      <c r="B23" s="51" t="s">
        <v>28</v>
      </c>
      <c r="C23" s="51" t="s">
        <v>137</v>
      </c>
      <c r="D23" s="51" t="s">
        <v>138</v>
      </c>
      <c r="E23" s="51" t="s">
        <v>97</v>
      </c>
      <c r="G23" s="51"/>
      <c r="H23" s="51"/>
      <c r="I23" s="51"/>
      <c r="J23" s="51"/>
    </row>
    <row r="24" spans="1:11">
      <c r="A24" s="51" t="s">
        <v>139</v>
      </c>
      <c r="B24" s="51" t="s">
        <v>28</v>
      </c>
      <c r="C24" s="51" t="s">
        <v>102</v>
      </c>
      <c r="D24" s="51" t="s">
        <v>140</v>
      </c>
      <c r="E24" s="51"/>
      <c r="F24" s="51"/>
      <c r="G24" s="51"/>
      <c r="H24" s="51"/>
      <c r="I24" s="51"/>
      <c r="J24" s="51"/>
    </row>
    <row r="25" spans="1:11">
      <c r="A25" s="51" t="s">
        <v>141</v>
      </c>
      <c r="B25" s="51" t="s">
        <v>28</v>
      </c>
      <c r="C25" s="51" t="s">
        <v>102</v>
      </c>
      <c r="D25" s="51" t="s">
        <v>142</v>
      </c>
      <c r="E25" s="51"/>
      <c r="F25" s="51"/>
      <c r="G25" s="51"/>
      <c r="H25" s="51"/>
      <c r="I25" s="51"/>
      <c r="J25" s="51"/>
    </row>
    <row r="26" spans="1:11">
      <c r="A26" s="51" t="s">
        <v>143</v>
      </c>
      <c r="B26" s="51" t="s">
        <v>28</v>
      </c>
      <c r="C26" s="51" t="s">
        <v>144</v>
      </c>
      <c r="D26" s="51" t="s">
        <v>32</v>
      </c>
      <c r="E26" s="51" t="s">
        <v>34</v>
      </c>
      <c r="F26" s="51" t="s">
        <v>145</v>
      </c>
      <c r="G26" s="51" t="s">
        <v>104</v>
      </c>
      <c r="H26" s="51" t="s">
        <v>36</v>
      </c>
      <c r="I26" s="51"/>
      <c r="J26" s="51"/>
    </row>
    <row r="27" spans="1:11">
      <c r="A27" s="51" t="s">
        <v>2</v>
      </c>
      <c r="B27" s="51" t="s">
        <v>28</v>
      </c>
      <c r="C27" s="51" t="s">
        <v>144</v>
      </c>
      <c r="D27" s="51" t="s">
        <v>32</v>
      </c>
      <c r="E27" s="51" t="s">
        <v>34</v>
      </c>
      <c r="F27" s="51" t="s">
        <v>145</v>
      </c>
      <c r="G27" s="51" t="s">
        <v>104</v>
      </c>
      <c r="H27" s="51" t="s">
        <v>36</v>
      </c>
      <c r="I27" s="51"/>
      <c r="J27" s="51"/>
    </row>
    <row r="28" spans="1:11">
      <c r="A28" s="51" t="s">
        <v>146</v>
      </c>
      <c r="B28" s="51" t="s">
        <v>28</v>
      </c>
      <c r="C28" s="51" t="s">
        <v>144</v>
      </c>
      <c r="D28" s="51" t="s">
        <v>32</v>
      </c>
      <c r="E28" s="51" t="s">
        <v>34</v>
      </c>
      <c r="F28" s="51" t="s">
        <v>145</v>
      </c>
      <c r="G28" s="51" t="s">
        <v>104</v>
      </c>
      <c r="H28" s="51" t="s">
        <v>36</v>
      </c>
      <c r="I28" s="51"/>
      <c r="J28" s="51"/>
    </row>
    <row r="29" spans="1:11">
      <c r="A29" s="51" t="s">
        <v>147</v>
      </c>
      <c r="B29" s="51" t="s">
        <v>28</v>
      </c>
      <c r="C29" s="51" t="s">
        <v>144</v>
      </c>
      <c r="D29" s="51" t="s">
        <v>148</v>
      </c>
      <c r="E29" s="51" t="s">
        <v>104</v>
      </c>
      <c r="F29" s="51" t="s">
        <v>32</v>
      </c>
      <c r="G29" s="51" t="s">
        <v>34</v>
      </c>
      <c r="H29" s="51" t="s">
        <v>145</v>
      </c>
      <c r="I29" s="51" t="s">
        <v>36</v>
      </c>
      <c r="J29" s="51"/>
    </row>
    <row r="30" spans="1:11">
      <c r="A30" s="51" t="s">
        <v>149</v>
      </c>
      <c r="B30" s="51" t="s">
        <v>28</v>
      </c>
      <c r="C30" s="51" t="s">
        <v>144</v>
      </c>
      <c r="D30" s="51" t="s">
        <v>148</v>
      </c>
      <c r="E30" s="51" t="s">
        <v>104</v>
      </c>
      <c r="F30" s="51" t="s">
        <v>32</v>
      </c>
      <c r="G30" s="51" t="s">
        <v>34</v>
      </c>
      <c r="H30" s="51" t="s">
        <v>145</v>
      </c>
      <c r="I30" s="51" t="s">
        <v>36</v>
      </c>
      <c r="J30" s="51"/>
    </row>
    <row r="31" spans="1:11">
      <c r="A31" s="51" t="s">
        <v>150</v>
      </c>
      <c r="B31" s="51" t="s">
        <v>28</v>
      </c>
      <c r="C31" s="51" t="s">
        <v>144</v>
      </c>
      <c r="D31" s="51" t="s">
        <v>148</v>
      </c>
      <c r="E31" s="51" t="s">
        <v>104</v>
      </c>
      <c r="F31" s="51" t="s">
        <v>32</v>
      </c>
      <c r="G31" s="51" t="s">
        <v>34</v>
      </c>
      <c r="H31" s="51" t="s">
        <v>145</v>
      </c>
      <c r="I31" s="51" t="s">
        <v>36</v>
      </c>
      <c r="J31" s="51"/>
    </row>
    <row r="32" spans="1:11">
      <c r="A32" s="51" t="s">
        <v>151</v>
      </c>
      <c r="B32" s="51" t="s">
        <v>28</v>
      </c>
      <c r="C32" s="51" t="s">
        <v>144</v>
      </c>
      <c r="D32" s="51" t="s">
        <v>148</v>
      </c>
      <c r="E32" s="51" t="s">
        <v>32</v>
      </c>
      <c r="F32" s="51" t="s">
        <v>34</v>
      </c>
      <c r="G32" s="51" t="s">
        <v>152</v>
      </c>
      <c r="H32" s="51" t="s">
        <v>153</v>
      </c>
      <c r="I32" s="51" t="s">
        <v>145</v>
      </c>
      <c r="J32" s="51" t="s">
        <v>104</v>
      </c>
      <c r="K32" s="51" t="s">
        <v>36</v>
      </c>
    </row>
    <row r="33" spans="1:11">
      <c r="A33" s="51" t="s">
        <v>154</v>
      </c>
      <c r="B33" s="51" t="s">
        <v>28</v>
      </c>
      <c r="C33" s="51" t="s">
        <v>144</v>
      </c>
      <c r="D33" s="51" t="s">
        <v>155</v>
      </c>
      <c r="E33" s="51"/>
      <c r="F33" s="51"/>
      <c r="G33" s="51"/>
      <c r="H33" s="51"/>
      <c r="I33" s="51"/>
      <c r="J33" s="51"/>
      <c r="K33" s="51"/>
    </row>
    <row r="34" spans="1:11">
      <c r="A34" s="51" t="s">
        <v>156</v>
      </c>
      <c r="B34" s="51" t="s">
        <v>28</v>
      </c>
      <c r="C34" s="51" t="s">
        <v>144</v>
      </c>
      <c r="D34" s="51" t="s">
        <v>155</v>
      </c>
      <c r="E34" s="51"/>
      <c r="F34" s="51"/>
      <c r="G34" s="51"/>
      <c r="H34" s="51"/>
      <c r="I34" s="51"/>
      <c r="J34" s="51"/>
      <c r="K34" s="51"/>
    </row>
    <row r="35" spans="1:11">
      <c r="A35" s="51" t="s">
        <v>157</v>
      </c>
      <c r="B35" s="51" t="s">
        <v>28</v>
      </c>
      <c r="C35" s="51" t="s">
        <v>144</v>
      </c>
      <c r="D35" s="51" t="s">
        <v>103</v>
      </c>
      <c r="E35" s="51" t="s">
        <v>104</v>
      </c>
      <c r="F35" s="51" t="s">
        <v>32</v>
      </c>
      <c r="G35" s="51" t="s">
        <v>34</v>
      </c>
      <c r="H35" s="51" t="s">
        <v>152</v>
      </c>
      <c r="I35" s="51" t="s">
        <v>153</v>
      </c>
      <c r="J35" s="51" t="s">
        <v>158</v>
      </c>
      <c r="K35" s="51"/>
    </row>
    <row r="36" spans="1:11">
      <c r="A36" s="51" t="s">
        <v>159</v>
      </c>
      <c r="B36" s="51" t="s">
        <v>144</v>
      </c>
      <c r="C36" s="51" t="s">
        <v>103</v>
      </c>
      <c r="D36" s="51" t="s">
        <v>104</v>
      </c>
      <c r="E36" s="51" t="s">
        <v>32</v>
      </c>
      <c r="F36" s="51" t="s">
        <v>34</v>
      </c>
      <c r="G36" s="51" t="s">
        <v>158</v>
      </c>
      <c r="H36" s="51" t="s">
        <v>160</v>
      </c>
      <c r="I36" s="51" t="s">
        <v>161</v>
      </c>
      <c r="J36" s="51"/>
    </row>
    <row r="38" spans="1:11">
      <c r="A38" s="51"/>
    </row>
  </sheetData>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勤務形態一覧表（放課後デイサービス）</vt:lpstr>
      <vt:lpstr>選択肢</vt:lpstr>
      <vt:lpstr>'勤務形態一覧表（放課後デイサービス）'!Print_Area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2026-02-26T01:13:55Z</dcterms:created>
  <dcterms:modified xsi:type="dcterms:W3CDTF">2026-02-26T02:11:55Z</dcterms:modified>
</cp:coreProperties>
</file>