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0B942224-2F68-417B-9F22-15AA4330CA26}" xr6:coauthVersionLast="47" xr6:coauthVersionMax="47" xr10:uidLastSave="{00000000-0000-0000-0000-000000000000}"/>
  <bookViews>
    <workbookView xWindow="-100" yWindow="-100" windowWidth="21467" windowHeight="11443" xr2:uid="{DE48F1AE-0110-4AFB-ACA3-BFF36EA71787}"/>
  </bookViews>
  <sheets>
    <sheet name="勤務形態一覧表（保育所等訪問支援）"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1" l="1"/>
  <c r="AL41" i="1" s="1"/>
  <c r="AG37" i="1"/>
  <c r="AG41" i="1" s="1"/>
  <c r="AA37" i="1"/>
  <c r="AA41" i="1" s="1"/>
  <c r="U37" i="1"/>
  <c r="U41" i="1" s="1"/>
  <c r="O37" i="1"/>
  <c r="R40" i="1" s="1"/>
  <c r="I37" i="1"/>
  <c r="L40" i="1" s="1"/>
  <c r="E37" i="1"/>
  <c r="E40" i="1" s="1"/>
  <c r="C37" i="1"/>
  <c r="D40" i="1" s="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AK31" i="1" s="1"/>
  <c r="AL31" i="1" s="1"/>
  <c r="F31" i="1"/>
  <c r="AL30" i="1"/>
  <c r="AK30" i="1"/>
  <c r="AK29" i="1"/>
  <c r="AL29" i="1" s="1"/>
  <c r="AK28" i="1"/>
  <c r="AL28" i="1" s="1"/>
  <c r="AK27" i="1"/>
  <c r="AL27" i="1" s="1"/>
  <c r="AK26" i="1"/>
  <c r="AL26" i="1" s="1"/>
  <c r="AK25" i="1"/>
  <c r="AL25" i="1" s="1"/>
  <c r="AK24" i="1"/>
  <c r="AL24" i="1" s="1"/>
  <c r="AL23" i="1"/>
  <c r="AK23" i="1"/>
  <c r="AL22" i="1"/>
  <c r="AK22" i="1"/>
  <c r="AK21" i="1"/>
  <c r="AL21" i="1" s="1"/>
  <c r="AK20" i="1"/>
  <c r="AL20" i="1" s="1"/>
  <c r="AK19" i="1"/>
  <c r="AL19" i="1" s="1"/>
  <c r="AK18" i="1"/>
  <c r="AL18" i="1" s="1"/>
  <c r="AK17" i="1"/>
  <c r="AL17" i="1" s="1"/>
  <c r="AK16" i="1"/>
  <c r="AL16" i="1" s="1"/>
  <c r="AL15" i="1"/>
  <c r="AK15" i="1"/>
  <c r="AL14" i="1"/>
  <c r="AK14" i="1"/>
  <c r="AK13" i="1"/>
  <c r="AL13" i="1" s="1"/>
  <c r="AK12" i="1"/>
  <c r="AL12" i="1" s="1"/>
  <c r="AK11" i="1"/>
  <c r="AL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U39" i="1" l="1"/>
  <c r="X39" i="1"/>
  <c r="AA39" i="1"/>
  <c r="U40" i="1"/>
  <c r="X40" i="1"/>
  <c r="AA40" i="1"/>
  <c r="AD39" i="1"/>
  <c r="AD40" i="1"/>
  <c r="AL39" i="1"/>
  <c r="AL40" i="1"/>
  <c r="AM40" i="1"/>
  <c r="C39" i="1"/>
  <c r="C40" i="1"/>
  <c r="E41" i="1"/>
  <c r="I41" i="1"/>
  <c r="F39" i="1"/>
  <c r="F40" i="1"/>
  <c r="O41" i="1"/>
  <c r="I39" i="1"/>
  <c r="I40" i="1"/>
  <c r="L39" i="1"/>
  <c r="AJ39" i="1"/>
  <c r="AJ40" i="1"/>
  <c r="AG39" i="1"/>
  <c r="AG40" i="1"/>
  <c r="AM39" i="1"/>
  <c r="C41" i="1"/>
  <c r="D39" i="1"/>
  <c r="E39" i="1"/>
  <c r="O39" i="1"/>
  <c r="O40" i="1"/>
  <c r="R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58D394C5-AC19-4889-8BA0-21F050DCC1D8}">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0FFF1276-6D5F-4A26-89BF-5AC2B1B91220}">
      <text>
        <r>
          <rPr>
            <b/>
            <sz val="8"/>
            <color indexed="81"/>
            <rFont val="游ゴシック"/>
            <family val="3"/>
            <charset val="128"/>
            <scheme val="minor"/>
          </rPr>
          <t>原則、提出先が障害福祉課の場合は予定、
福祉政策課の場合は実績を選択</t>
        </r>
      </text>
    </comment>
    <comment ref="D7" authorId="0" shapeId="0" xr:uid="{B8C3B26E-D5B3-41B3-8C70-540336F734A5}">
      <text>
        <r>
          <rPr>
            <b/>
            <sz val="8"/>
            <color indexed="81"/>
            <rFont val="游ゴシック"/>
            <family val="3"/>
            <charset val="128"/>
            <scheme val="minor"/>
          </rPr>
          <t>所定労働時間の短縮措置などの職員は【時短】と記載</t>
        </r>
      </text>
    </comment>
    <comment ref="AM7" authorId="0" shapeId="0" xr:uid="{58C7F87D-C983-4683-8B13-EBA2DDC949B7}">
      <text>
        <r>
          <rPr>
            <b/>
            <sz val="8"/>
            <color indexed="81"/>
            <rFont val="游ゴシック"/>
            <family val="3"/>
            <charset val="128"/>
            <scheme val="minor"/>
          </rPr>
          <t>兼務先の事業所名・サービス種別・職種を記載
例／放デイとよはし・放課後等デイサービス・児童指導員</t>
        </r>
      </text>
    </comment>
    <comment ref="AH8" authorId="0" shapeId="0" xr:uid="{327081C2-4B5A-4DB7-982D-8E193274A388}">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11" authorId="0" shapeId="0" xr:uid="{059D6C8C-3FD8-4B2C-89D6-C793BB42A02C}">
      <text>
        <r>
          <rPr>
            <b/>
            <sz val="8"/>
            <color indexed="81"/>
            <rFont val="游ゴシック"/>
            <family val="3"/>
            <charset val="128"/>
            <scheme val="minor"/>
          </rPr>
          <t>児童発達支援や放課後等デイサービスの多機能型事業所で、保育所等訪問支援の児発管が
児童発達支援や放課後等デイサービスの児発管を兼務する場合、
各サービスに従事する勤務時間の合計を各サービスの勤務形態一覧表に記載</t>
        </r>
      </text>
    </comment>
  </commentList>
</comments>
</file>

<file path=xl/sharedStrings.xml><?xml version="1.0" encoding="utf-8"?>
<sst xmlns="http://schemas.openxmlformats.org/spreadsheetml/2006/main" count="328" uniqueCount="156">
  <si>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</si>
  <si>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</si>
  <si>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保育所等訪問支援</t>
    <rPh sb="0" eb="3">
      <t>ホイクショ</t>
    </rPh>
    <rPh sb="3" eb="4">
      <t>トウ</t>
    </rPh>
    <rPh sb="4" eb="6">
      <t>ホウモン</t>
    </rPh>
    <rPh sb="6" eb="8">
      <t>シエン</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</si>
  <si>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</si>
  <si>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</si>
  <si>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</si>
  <si>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</si>
  <si>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４週</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</si>
  <si>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</si>
  <si>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</si>
  <si>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</si>
  <si>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</si>
  <si>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</si>
  <si>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</si>
  <si>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</si>
  <si>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</si>
  <si>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</si>
  <si>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</si>
  <si>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</si>
  <si>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</si>
  <si>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</si>
  <si>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</si>
  <si>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</si>
  <si>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</si>
  <si>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</si>
  <si>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</si>
  <si>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</si>
  <si>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</si>
  <si>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</si>
  <si>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児童発達支援管理責任者</t>
  </si>
  <si>
    <t>B</t>
  </si>
  <si>
    <t>児童発達支援管理責任者</t>
    <rPh sb="0" eb="2">
      <t>ジドウ</t>
    </rPh>
    <rPh sb="2" eb="6">
      <t>ハッタツシエン</t>
    </rPh>
    <rPh sb="6" eb="8">
      <t>カンリ</t>
    </rPh>
    <rPh sb="8" eb="11">
      <t>セキニンシャ</t>
    </rPh>
    <phoneticPr fontId="14"/>
  </si>
  <si>
    <t>C</t>
  </si>
  <si>
    <t>訪問支援員</t>
    <rPh sb="0" eb="2">
      <t>ホウモン</t>
    </rPh>
    <rPh sb="2" eb="5">
      <t>シエンイン</t>
    </rPh>
    <phoneticPr fontId="14"/>
  </si>
  <si>
    <t>D</t>
  </si>
  <si>
    <t>合計</t>
    <rPh sb="0" eb="2">
      <t>ゴウケイ</t>
    </rPh>
    <phoneticPr fontId="4"/>
  </si>
  <si>
    <t>サービス提供時間</t>
    <rPh sb="4" eb="6">
      <t>テイキョウ</t>
    </rPh>
    <rPh sb="6" eb="8">
      <t>ジカン</t>
    </rPh>
    <phoneticPr fontId="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</si>
  <si>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</si>
  <si>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</si>
  <si>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</si>
  <si>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</si>
  <si>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</si>
  <si>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</si>
  <si>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</si>
  <si>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</si>
  <si>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</si>
  <si>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</si>
  <si>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</si>
  <si>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</si>
  <si>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</si>
  <si>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</si>
  <si>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</si>
  <si>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</si>
  <si>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</si>
  <si>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</si>
  <si>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</si>
  <si>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</si>
  <si>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</si>
  <si>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</si>
  <si>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</si>
  <si>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</si>
  <si>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</si>
  <si>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</si>
  <si>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</si>
  <si>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</si>
  <si>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</si>
  <si>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</si>
  <si>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</si>
  <si>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</si>
  <si>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</si>
  <si>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</si>
  <si>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</si>
  <si>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</si>
  <si>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</si>
  <si>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</si>
  <si>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</si>
  <si>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</si>
  <si>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</si>
  <si>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</si>
  <si>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</si>
  <si>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</si>
  <si>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</si>
  <si>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</si>
  <si>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</si>
  <si>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</si>
  <si>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</si>
  <si>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</si>
  <si>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</si>
  <si>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</si>
  <si>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</si>
  <si>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</si>
  <si>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</si>
  <si>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</si>
  <si>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</si>
  <si>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</si>
  <si>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サービス管理責任者</t>
    <rPh sb="4" eb="6">
      <t>カンリ</t>
    </rPh>
    <rPh sb="6" eb="9">
      <t>セキニンシャ</t>
    </rPh>
    <phoneticPr fontId="14"/>
  </si>
  <si>
    <t>医師</t>
    <rPh sb="0" eb="2">
      <t>イシ</t>
    </rPh>
    <phoneticPr fontId="14"/>
  </si>
  <si>
    <t>看護職員</t>
    <rPh sb="0" eb="4">
      <t>カンゴショクイン</t>
    </rPh>
    <phoneticPr fontId="14"/>
  </si>
  <si>
    <t>生活支援員</t>
    <rPh sb="0" eb="5">
      <t>セイカツシエンイン</t>
    </rPh>
    <phoneticPr fontId="14"/>
  </si>
  <si>
    <t>生活介護</t>
    <rPh sb="0" eb="2">
      <t>セイカツ</t>
    </rPh>
    <rPh sb="2" eb="4">
      <t>カイゴ</t>
    </rPh>
    <phoneticPr fontId="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</si>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</sst>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4">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77">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6" fillId="0" borderId="0" xfId="2" applyFont="1" applyAlignment="1">
      <alignment horizontal="center" vertical="center"/>
    </xf>
    <xf numFmtId="0" fontId="7" fillId="0" borderId="0" xfId="2" applyFont="1" applyAlignment="1">
      <alignment horizontal="center" vertical="center"/>
    </xf>
    <xf numFmtId="0" fontId="17" fillId="0" borderId="0" xfId="1" applyFont="1" applyAlignment="1">
      <alignment horizontal="center" vertical="center"/>
    </xf>
    <xf numFmtId="0" fontId="17" fillId="0" borderId="0" xfId="2" applyFont="1" applyAlignment="1">
      <alignment horizontal="center" vertical="center"/>
    </xf>
    <xf numFmtId="0" fontId="17" fillId="0" borderId="0" xfId="1" applyFont="1">
      <alignment vertical="center"/>
    </xf>
    <xf numFmtId="0" fontId="16" fillId="0" borderId="0" xfId="1" applyFont="1">
      <alignment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3" fillId="0" borderId="0" xfId="0" applyFont="1" applyAlignment="1">
      <alignment vertical="center" shrinkToFit="1"/>
    </xf>
    <xf numFmtId="0" fontId="23" fillId="0" borderId="0" xfId="0"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7" fillId="4" borderId="1" xfId="1" applyFont="1" applyFill="1" applyBorder="1" applyAlignment="1">
      <alignment vertical="center" shrinkToFit="1"/>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D2C1518B-8FA6-47B4-BD9B-1C35A6083117}"/>
    <cellStyle name="標準_③-２加算様式（就労）" xfId="1" xr:uid="{AA02FDF3-C765-4D54-A4A4-5DC8B8A71F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569741</xdr:colOff>
      <xdr:row>31</xdr:row>
      <xdr:rowOff>35168</xdr:rowOff>
    </xdr:from>
    <xdr:to>
      <xdr:col>36</xdr:col>
      <xdr:colOff>60407</xdr:colOff>
      <xdr:row>31</xdr:row>
      <xdr:rowOff>192395</xdr:rowOff>
    </xdr:to>
    <xdr:sp macro="" textlink="">
      <xdr:nvSpPr>
        <xdr:cNvPr id="2" name="テキスト ボックス 1">
          <a:extLst>
            <a:ext uri="{FF2B5EF4-FFF2-40B4-BE49-F238E27FC236}">
              <a16:creationId xmlns:a16="http://schemas.microsoft.com/office/drawing/2014/main" id="{F032E553-4B30-4964-AE8C-E481F3A8901C}"/>
            </a:ext>
          </a:extLst>
        </xdr:cNvPr>
        <xdr:cNvSpPr txBox="1"/>
      </xdr:nvSpPr>
      <xdr:spPr>
        <a:xfrm>
          <a:off x="3038621" y="6801728"/>
          <a:ext cx="6404937" cy="157227"/>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a:solidFill>
                <a:schemeClr val="dk1"/>
              </a:solidFill>
              <a:effectLst/>
              <a:latin typeface="+mn-ea"/>
              <a:ea typeface="+mn-ea"/>
              <a:cs typeface="+mn-cs"/>
            </a:rPr>
            <a:t>記入不要</a:t>
          </a:r>
          <a:endParaRPr kumimoji="1" lang="en-US" altLang="ja-JP" sz="1050" b="1">
            <a:solidFill>
              <a:schemeClr val="dk1"/>
            </a:solidFill>
            <a:effectLst/>
            <a:latin typeface="+mn-ea"/>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5942-CB33-45B9-AA1E-E622B65A450E}">
  <dimension ref="A1:AN73"/>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3" t="s">
        <v>2</v>
      </c>
      <c r="AL1" s="73"/>
      <c r="AM1" s="73"/>
      <c r="AN1" s="73"/>
    </row>
    <row r="2" spans="1:40" ht="18" customHeight="1">
      <c r="A2" s="5"/>
      <c r="B2" s="9"/>
      <c r="C2" s="9"/>
      <c r="D2" s="9"/>
      <c r="E2" s="9"/>
      <c r="F2" s="9"/>
      <c r="G2" s="9"/>
      <c r="H2" s="9"/>
      <c r="I2" s="9"/>
      <c r="J2" s="9"/>
      <c r="K2" s="9"/>
      <c r="L2" s="9"/>
      <c r="M2" s="74">
        <v>2024</v>
      </c>
      <c r="N2" s="74"/>
      <c r="O2" s="74"/>
      <c r="P2" s="74"/>
      <c r="Q2" s="75" t="s">
        <v>3</v>
      </c>
      <c r="R2" s="75"/>
      <c r="S2" s="74">
        <v>5</v>
      </c>
      <c r="T2" s="74"/>
      <c r="U2" s="75" t="s">
        <v>4</v>
      </c>
      <c r="V2" s="75"/>
      <c r="W2" s="9"/>
      <c r="X2" s="9"/>
      <c r="Y2" s="9"/>
      <c r="Z2" s="5"/>
      <c r="AA2" s="5"/>
      <c r="AC2" s="7"/>
      <c r="AD2" s="9"/>
      <c r="AE2" s="9"/>
      <c r="AF2" s="9"/>
      <c r="AG2" s="9"/>
      <c r="AH2" s="9"/>
      <c r="AI2" s="7" t="s">
        <v>5</v>
      </c>
      <c r="AJ2" s="7"/>
      <c r="AK2" s="76"/>
      <c r="AL2" s="76"/>
      <c r="AM2" s="76"/>
      <c r="AN2" s="76"/>
    </row>
    <row r="3" spans="1:40"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64" t="s">
        <v>7</v>
      </c>
      <c r="AL3" s="64"/>
      <c r="AM3" s="64"/>
      <c r="AN3" s="64"/>
    </row>
    <row r="4" spans="1:40"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64"/>
      <c r="AL4" s="64"/>
      <c r="AM4" s="64"/>
      <c r="AN4" s="64"/>
    </row>
    <row r="5" spans="1:40" ht="18" customHeight="1">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9</v>
      </c>
      <c r="AH5" s="65">
        <v>40</v>
      </c>
      <c r="AI5" s="65"/>
      <c r="AJ5" s="65"/>
      <c r="AK5" s="11" t="s">
        <v>10</v>
      </c>
      <c r="AL5" s="13">
        <v>160</v>
      </c>
      <c r="AM5" s="11" t="s">
        <v>11</v>
      </c>
      <c r="AN5" s="5"/>
    </row>
    <row r="6" spans="1:40" ht="10" customHeight="1">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4.95" customHeight="1">
      <c r="A7" s="59" t="s">
        <v>12</v>
      </c>
      <c r="B7" s="66" t="s">
        <v>13</v>
      </c>
      <c r="C7" s="68" t="s">
        <v>14</v>
      </c>
      <c r="D7" s="50" t="s">
        <v>15</v>
      </c>
      <c r="E7" s="57" t="s">
        <v>16</v>
      </c>
      <c r="F7" s="71" t="s">
        <v>17</v>
      </c>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2" t="s">
        <v>18</v>
      </c>
      <c r="AL7" s="62" t="s">
        <v>19</v>
      </c>
      <c r="AM7" s="63" t="s">
        <v>20</v>
      </c>
      <c r="AN7" s="63"/>
    </row>
    <row r="8" spans="1:40" ht="14.95" customHeight="1">
      <c r="A8" s="59"/>
      <c r="B8" s="67"/>
      <c r="C8" s="69"/>
      <c r="D8" s="50"/>
      <c r="E8" s="57"/>
      <c r="F8" s="50" t="s">
        <v>21</v>
      </c>
      <c r="G8" s="50"/>
      <c r="H8" s="50"/>
      <c r="I8" s="50"/>
      <c r="J8" s="50"/>
      <c r="K8" s="50"/>
      <c r="L8" s="50"/>
      <c r="M8" s="50" t="s">
        <v>22</v>
      </c>
      <c r="N8" s="50"/>
      <c r="O8" s="50"/>
      <c r="P8" s="50"/>
      <c r="Q8" s="50"/>
      <c r="R8" s="50"/>
      <c r="S8" s="50"/>
      <c r="T8" s="50" t="s">
        <v>23</v>
      </c>
      <c r="U8" s="50"/>
      <c r="V8" s="50"/>
      <c r="W8" s="50"/>
      <c r="X8" s="50"/>
      <c r="Y8" s="50"/>
      <c r="Z8" s="50"/>
      <c r="AA8" s="50" t="s">
        <v>24</v>
      </c>
      <c r="AB8" s="50"/>
      <c r="AC8" s="50"/>
      <c r="AD8" s="50"/>
      <c r="AE8" s="50"/>
      <c r="AF8" s="50"/>
      <c r="AG8" s="50"/>
      <c r="AH8" s="50" t="s">
        <v>25</v>
      </c>
      <c r="AI8" s="50"/>
      <c r="AJ8" s="50"/>
      <c r="AK8" s="72"/>
      <c r="AL8" s="62"/>
      <c r="AM8" s="63"/>
      <c r="AN8" s="63"/>
    </row>
    <row r="9" spans="1:40" ht="14.95" customHeight="1">
      <c r="A9" s="59"/>
      <c r="B9" s="60" t="s">
        <v>26</v>
      </c>
      <c r="C9" s="69"/>
      <c r="D9" s="50"/>
      <c r="E9" s="57"/>
      <c r="F9" s="15">
        <f>DATE($M$2,$S$2,1)</f>
        <v>45413</v>
      </c>
      <c r="G9" s="15">
        <f>DATE($M$2,$S$2,2)</f>
        <v>45414</v>
      </c>
      <c r="H9" s="15">
        <f>DATE($M$2,$S$2,3)</f>
        <v>45415</v>
      </c>
      <c r="I9" s="15">
        <f>DATE($M$2,$S$2,4)</f>
        <v>45416</v>
      </c>
      <c r="J9" s="15">
        <f>DATE($M$2,$S$2,5)</f>
        <v>45417</v>
      </c>
      <c r="K9" s="15">
        <f>DATE($M$2,$S$2,6)</f>
        <v>45418</v>
      </c>
      <c r="L9" s="15">
        <f>DATE($M$2,$S$2,7)</f>
        <v>45419</v>
      </c>
      <c r="M9" s="15">
        <f>DATE($M$2,$S$2,8)</f>
        <v>45420</v>
      </c>
      <c r="N9" s="15">
        <f>DATE($M$2,$S$2,9)</f>
        <v>45421</v>
      </c>
      <c r="O9" s="15">
        <f>DATE($M$2,$S$2,10)</f>
        <v>45422</v>
      </c>
      <c r="P9" s="15">
        <f>DATE($M$2,$S$2,11)</f>
        <v>45423</v>
      </c>
      <c r="Q9" s="15">
        <f>DATE($M$2,$S$2,12)</f>
        <v>45424</v>
      </c>
      <c r="R9" s="15">
        <f>DATE($M$2,$S$2,13)</f>
        <v>45425</v>
      </c>
      <c r="S9" s="15">
        <f>DATE($M$2,$S$2,14)</f>
        <v>45426</v>
      </c>
      <c r="T9" s="15">
        <f>DATE($M$2,$S$2,15)</f>
        <v>45427</v>
      </c>
      <c r="U9" s="15">
        <f>DATE($M$2,$S$2,16)</f>
        <v>45428</v>
      </c>
      <c r="V9" s="15">
        <f>DATE($M$2,$S$2,17)</f>
        <v>45429</v>
      </c>
      <c r="W9" s="15">
        <f>DATE($M$2,$S$2,18)</f>
        <v>45430</v>
      </c>
      <c r="X9" s="15">
        <f>DATE($M$2,$S$2,19)</f>
        <v>45431</v>
      </c>
      <c r="Y9" s="15">
        <f>DATE($M$2,$S$2,20)</f>
        <v>45432</v>
      </c>
      <c r="Z9" s="15">
        <f>DATE($M$2,$S$2,21)</f>
        <v>45433</v>
      </c>
      <c r="AA9" s="15">
        <f>DATE($M$2,$S$2,22)</f>
        <v>45434</v>
      </c>
      <c r="AB9" s="15">
        <f>DATE($M$2,$S$2,23)</f>
        <v>45435</v>
      </c>
      <c r="AC9" s="15">
        <f>DATE($M$2,$S$2,24)</f>
        <v>45436</v>
      </c>
      <c r="AD9" s="15">
        <f>DATE($M$2,$S$2,25)</f>
        <v>45437</v>
      </c>
      <c r="AE9" s="15">
        <f>DATE($M$2,$S$2,26)</f>
        <v>45438</v>
      </c>
      <c r="AF9" s="15">
        <f>DATE($M$2,$S$2,27)</f>
        <v>45439</v>
      </c>
      <c r="AG9" s="15">
        <f>DATE($M$2,$S$2,28)</f>
        <v>45440</v>
      </c>
      <c r="AH9" s="15">
        <f>IF(DAY(EOMONTH(F9,0))&lt;29,"",DATE($M$2,$S$2,29))</f>
        <v>45441</v>
      </c>
      <c r="AI9" s="15">
        <f>IF(DAY(EOMONTH(F9,0))&lt;30,"",DATE($M$2,$S$2,30))</f>
        <v>45442</v>
      </c>
      <c r="AJ9" s="15">
        <f>IF(DAY(EOMONTH(F9,0))&lt;31,"",DATE($M$2,$S$2,31))</f>
        <v>45443</v>
      </c>
      <c r="AK9" s="72"/>
      <c r="AL9" s="62"/>
      <c r="AM9" s="63"/>
      <c r="AN9" s="63"/>
    </row>
    <row r="10" spans="1:40" ht="14.95" customHeight="1">
      <c r="A10" s="59"/>
      <c r="B10" s="61"/>
      <c r="C10" s="70"/>
      <c r="D10" s="50"/>
      <c r="E10" s="57"/>
      <c r="F10" s="16">
        <f>DATE($M$2,$S$2,1)</f>
        <v>45413</v>
      </c>
      <c r="G10" s="16">
        <f>DATE($M$2,$S$2,2)</f>
        <v>45414</v>
      </c>
      <c r="H10" s="16">
        <f>DATE($M$2,$S$2,3)</f>
        <v>45415</v>
      </c>
      <c r="I10" s="16">
        <f>DATE($M$2,$S$2,4)</f>
        <v>45416</v>
      </c>
      <c r="J10" s="16">
        <f>DATE($M$2,$S$2,5)</f>
        <v>45417</v>
      </c>
      <c r="K10" s="16">
        <f>DATE($M$2,$S$2,6)</f>
        <v>45418</v>
      </c>
      <c r="L10" s="16">
        <f>DATE($M$2,$S$2,7)</f>
        <v>45419</v>
      </c>
      <c r="M10" s="16">
        <f>DATE($M$2,$S$2,8)</f>
        <v>45420</v>
      </c>
      <c r="N10" s="16">
        <f>DATE($M$2,$S$2,9)</f>
        <v>45421</v>
      </c>
      <c r="O10" s="16">
        <f>DATE($M$2,$S$2,10)</f>
        <v>45422</v>
      </c>
      <c r="P10" s="16">
        <f>DATE($M$2,$S$2,11)</f>
        <v>45423</v>
      </c>
      <c r="Q10" s="16">
        <f>DATE($M$2,$S$2,12)</f>
        <v>45424</v>
      </c>
      <c r="R10" s="16">
        <f>DATE($M$2,$S$2,13)</f>
        <v>45425</v>
      </c>
      <c r="S10" s="16">
        <f>DATE($M$2,$S$2,14)</f>
        <v>45426</v>
      </c>
      <c r="T10" s="16">
        <f>DATE($M$2,$S$2,15)</f>
        <v>45427</v>
      </c>
      <c r="U10" s="16">
        <f>DATE($M$2,$S$2,16)</f>
        <v>45428</v>
      </c>
      <c r="V10" s="16">
        <f>DATE($M$2,$S$2,17)</f>
        <v>45429</v>
      </c>
      <c r="W10" s="16">
        <f>DATE($M$2,$S$2,18)</f>
        <v>45430</v>
      </c>
      <c r="X10" s="16">
        <f>DATE($M$2,$S$2,19)</f>
        <v>45431</v>
      </c>
      <c r="Y10" s="16">
        <f>DATE($M$2,$S$2,20)</f>
        <v>45432</v>
      </c>
      <c r="Z10" s="16">
        <f>DATE($M$2,$S$2,21)</f>
        <v>45433</v>
      </c>
      <c r="AA10" s="16">
        <f>DATE($M$2,$S$2,22)</f>
        <v>45434</v>
      </c>
      <c r="AB10" s="16">
        <f>DATE($M$2,$S$2,23)</f>
        <v>45435</v>
      </c>
      <c r="AC10" s="16">
        <f>DATE($M$2,$S$2,24)</f>
        <v>45436</v>
      </c>
      <c r="AD10" s="16">
        <f>DATE($M$2,$S$2,25)</f>
        <v>45437</v>
      </c>
      <c r="AE10" s="16">
        <f>DATE($M$2,$S$2,26)</f>
        <v>45438</v>
      </c>
      <c r="AF10" s="16">
        <f>DATE($M$2,$S$2,27)</f>
        <v>45439</v>
      </c>
      <c r="AG10" s="16">
        <f>DATE($M$2,$S$2,28)</f>
        <v>45440</v>
      </c>
      <c r="AH10" s="16">
        <f>IF(DAY(EOMONTH(F10,0))&lt;29,"",DATE($M$2,$S$2,29))</f>
        <v>45441</v>
      </c>
      <c r="AI10" s="16">
        <f>IF(DAY(EOMONTH(F10,0))&lt;30,"",DATE($M$2,$S$2,30))</f>
        <v>45442</v>
      </c>
      <c r="AJ10" s="16">
        <f>IF(DAY(EOMONTH(F10,0))&lt;31,"",DATE($M$2,$S$2,31))</f>
        <v>45443</v>
      </c>
      <c r="AK10" s="72"/>
      <c r="AL10" s="62"/>
      <c r="AM10" s="63"/>
      <c r="AN10" s="63"/>
    </row>
    <row r="11" spans="1:40" ht="18" customHeight="1">
      <c r="A11" s="17">
        <v>1</v>
      </c>
      <c r="B11" s="18" t="s">
        <v>27</v>
      </c>
      <c r="C11" s="19" t="s">
        <v>28</v>
      </c>
      <c r="D11" s="20"/>
      <c r="E11" s="21" t="s">
        <v>28</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56"/>
      <c r="AN11" s="56"/>
    </row>
    <row r="12" spans="1:40" ht="18" customHeight="1">
      <c r="A12" s="17">
        <v>2</v>
      </c>
      <c r="B12" s="18" t="s">
        <v>29</v>
      </c>
      <c r="C12" s="19" t="s">
        <v>30</v>
      </c>
      <c r="D12" s="20"/>
      <c r="E12" s="21" t="s">
        <v>30</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56"/>
      <c r="AN12" s="56"/>
    </row>
    <row r="13" spans="1:40" ht="18" customHeight="1">
      <c r="A13" s="17">
        <v>3</v>
      </c>
      <c r="B13" s="18" t="s">
        <v>31</v>
      </c>
      <c r="C13" s="19" t="s">
        <v>32</v>
      </c>
      <c r="D13" s="20"/>
      <c r="E13" s="21" t="s">
        <v>32</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56"/>
      <c r="AN13" s="56"/>
    </row>
    <row r="14" spans="1:40" ht="18" customHeight="1">
      <c r="A14" s="17">
        <v>4</v>
      </c>
      <c r="B14" s="18" t="s">
        <v>33</v>
      </c>
      <c r="C14" s="19" t="s">
        <v>34</v>
      </c>
      <c r="D14" s="20"/>
      <c r="E14" s="21" t="s">
        <v>34</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56"/>
      <c r="AN14" s="56"/>
    </row>
    <row r="15" spans="1:40" ht="18" customHeight="1">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56"/>
      <c r="AN15" s="56"/>
    </row>
    <row r="16" spans="1:40" ht="18" customHeight="1">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56"/>
      <c r="AN16" s="56"/>
    </row>
    <row r="17" spans="1:40" ht="18" customHeight="1">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56"/>
      <c r="AN17" s="56"/>
    </row>
    <row r="18" spans="1:40" ht="18" customHeight="1">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56"/>
      <c r="AN18" s="56"/>
    </row>
    <row r="19" spans="1:40" ht="18" customHeight="1">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56"/>
      <c r="AN19" s="56"/>
    </row>
    <row r="20" spans="1:40" ht="18" customHeight="1">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56"/>
      <c r="AN20" s="56"/>
    </row>
    <row r="21" spans="1:40" ht="18" customHeight="1">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56"/>
      <c r="AN21" s="56"/>
    </row>
    <row r="22" spans="1:40" ht="18" customHeight="1">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56"/>
      <c r="AN22" s="56"/>
    </row>
    <row r="23" spans="1:40" ht="18" customHeight="1">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56"/>
      <c r="AN23" s="56"/>
    </row>
    <row r="24" spans="1:40" ht="18" customHeight="1">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56"/>
      <c r="AN24" s="56"/>
    </row>
    <row r="25" spans="1:40" ht="18" customHeight="1">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56"/>
      <c r="AN25" s="56"/>
    </row>
    <row r="26" spans="1:40" ht="18" customHeight="1">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56"/>
      <c r="AN26" s="56"/>
    </row>
    <row r="27" spans="1:40" ht="18" customHeight="1">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56"/>
      <c r="AN27" s="56"/>
    </row>
    <row r="28" spans="1:40" ht="18" customHeight="1">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56"/>
      <c r="AN28" s="56"/>
    </row>
    <row r="29" spans="1:40" ht="18" customHeight="1">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56"/>
      <c r="AN29" s="56"/>
    </row>
    <row r="30" spans="1:40" ht="18" customHeight="1">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56"/>
      <c r="AN30" s="56"/>
    </row>
    <row r="31" spans="1:40" ht="18" customHeight="1">
      <c r="A31" s="57" t="s">
        <v>35</v>
      </c>
      <c r="B31" s="58"/>
      <c r="C31" s="58"/>
      <c r="D31" s="58"/>
      <c r="E31" s="58"/>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59"/>
      <c r="AN31" s="59"/>
    </row>
    <row r="32" spans="1:40" ht="18" customHeight="1">
      <c r="A32" s="50" t="s">
        <v>36</v>
      </c>
      <c r="B32" s="50"/>
      <c r="C32" s="50"/>
      <c r="D32" s="50"/>
      <c r="E32" s="50"/>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59"/>
      <c r="AN32" s="59"/>
    </row>
    <row r="33" spans="1:40" ht="14.95" customHeight="1">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0" ht="14.95" customHeight="1">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14.95" customHeight="1">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0" ht="21.05" customHeight="1">
      <c r="A36" s="4" t="s">
        <v>37</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0" ht="24.95" customHeight="1">
      <c r="A37" s="5"/>
      <c r="B37" s="14"/>
      <c r="C37" s="47" t="str">
        <f>IF(VLOOKUP($AK$1,選択肢!$A$1:$J$36,C42,FALSE)=0,"-",VLOOKUP($AK$1,選択肢!$A$1:$J$36,C42,FALSE))</f>
        <v>管理者</v>
      </c>
      <c r="D37" s="48"/>
      <c r="E37" s="54" t="str">
        <f>IF(VLOOKUP($AK$1,選択肢!$A$1:$J$36,E42,FALSE)=0,"-",VLOOKUP($AK$1,選択肢!$A$1:$J$36,E42,FALSE))</f>
        <v>児童発達支援管理責任者</v>
      </c>
      <c r="F37" s="54"/>
      <c r="G37" s="54"/>
      <c r="H37" s="54"/>
      <c r="I37" s="47" t="str">
        <f>IF(VLOOKUP($AK$1,選択肢!$A$1:$J$36,I42,FALSE)=0,"-",VLOOKUP($AK$1,選択肢!$A$1:$J$36,I42,FALSE))</f>
        <v>訪問支援員</v>
      </c>
      <c r="J37" s="48"/>
      <c r="K37" s="48"/>
      <c r="L37" s="48"/>
      <c r="M37" s="48"/>
      <c r="N37" s="49"/>
      <c r="O37" s="47" t="str">
        <f>IF(VLOOKUP($AK$1,選択肢!$A$1:$J$36,O42,FALSE)=0,"-",VLOOKUP($AK$1,選択肢!$A$1:$J$36,O42,FALSE))</f>
        <v>-</v>
      </c>
      <c r="P37" s="48"/>
      <c r="Q37" s="48"/>
      <c r="R37" s="48"/>
      <c r="S37" s="48"/>
      <c r="T37" s="49"/>
      <c r="U37" s="47" t="str">
        <f>IF(VLOOKUP($AK$1,選択肢!$A$1:$J$36,U42,FALSE)=0,"-",VLOOKUP($AK$1,選択肢!$A$1:$J$36,U42,FALSE))</f>
        <v>-</v>
      </c>
      <c r="V37" s="48"/>
      <c r="W37" s="48"/>
      <c r="X37" s="48"/>
      <c r="Y37" s="48"/>
      <c r="Z37" s="49"/>
      <c r="AA37" s="47" t="str">
        <f>IF(VLOOKUP($AK$1,選択肢!$A$1:$J$36,AA42,FALSE)=0,"-",VLOOKUP($AK$1,選択肢!$A$1:$J$36,AA42,FALSE))</f>
        <v>-</v>
      </c>
      <c r="AB37" s="48"/>
      <c r="AC37" s="48"/>
      <c r="AD37" s="48"/>
      <c r="AE37" s="48"/>
      <c r="AF37" s="49"/>
      <c r="AG37" s="54" t="str">
        <f>IF(VLOOKUP($AK$1,選択肢!$A$1:$J$36,AG42,FALSE)=0,"-",VLOOKUP($AK$1,選択肢!$A$1:$J$36,AG42,FALSE))</f>
        <v>-</v>
      </c>
      <c r="AH37" s="54"/>
      <c r="AI37" s="54"/>
      <c r="AJ37" s="54"/>
      <c r="AK37" s="54"/>
      <c r="AL37" s="54" t="str">
        <f>IF(VLOOKUP($AK$1,選択肢!$A$1:$J$36,AL42,FALSE)=0,"-",VLOOKUP($AK$1,選択肢!$A$1:$J$36,AL42,FALSE))</f>
        <v>-</v>
      </c>
      <c r="AM37" s="54"/>
      <c r="AN37" s="5"/>
    </row>
    <row r="38" spans="1:40" ht="18" customHeight="1">
      <c r="A38" s="5"/>
      <c r="B38" s="14"/>
      <c r="C38" s="29" t="s">
        <v>38</v>
      </c>
      <c r="D38" s="29" t="s">
        <v>39</v>
      </c>
      <c r="E38" s="30" t="s">
        <v>38</v>
      </c>
      <c r="F38" s="55" t="s">
        <v>39</v>
      </c>
      <c r="G38" s="55"/>
      <c r="H38" s="55"/>
      <c r="I38" s="51" t="s">
        <v>38</v>
      </c>
      <c r="J38" s="52"/>
      <c r="K38" s="53"/>
      <c r="L38" s="51" t="s">
        <v>39</v>
      </c>
      <c r="M38" s="52"/>
      <c r="N38" s="53"/>
      <c r="O38" s="51" t="s">
        <v>38</v>
      </c>
      <c r="P38" s="52"/>
      <c r="Q38" s="53"/>
      <c r="R38" s="51" t="s">
        <v>39</v>
      </c>
      <c r="S38" s="52"/>
      <c r="T38" s="53"/>
      <c r="U38" s="51" t="s">
        <v>38</v>
      </c>
      <c r="V38" s="52"/>
      <c r="W38" s="53"/>
      <c r="X38" s="51" t="s">
        <v>39</v>
      </c>
      <c r="Y38" s="52"/>
      <c r="Z38" s="53"/>
      <c r="AA38" s="51" t="s">
        <v>38</v>
      </c>
      <c r="AB38" s="52"/>
      <c r="AC38" s="53"/>
      <c r="AD38" s="51" t="s">
        <v>39</v>
      </c>
      <c r="AE38" s="52"/>
      <c r="AF38" s="53"/>
      <c r="AG38" s="51" t="s">
        <v>38</v>
      </c>
      <c r="AH38" s="52"/>
      <c r="AI38" s="53"/>
      <c r="AJ38" s="51" t="s">
        <v>39</v>
      </c>
      <c r="AK38" s="53"/>
      <c r="AL38" s="30" t="s">
        <v>40</v>
      </c>
      <c r="AM38" s="30" t="s">
        <v>41</v>
      </c>
      <c r="AN38" s="5"/>
    </row>
    <row r="39" spans="1:40" ht="18" customHeight="1">
      <c r="A39" s="5"/>
      <c r="B39" s="31" t="s">
        <v>42</v>
      </c>
      <c r="C39" s="30">
        <f>COUNTIFS($B$11:$B$30,C$37,$C$11:$C$30,"A",$E$11:$E$30,"*")</f>
        <v>1</v>
      </c>
      <c r="D39" s="30">
        <f>COUNTIFS($B$11:$B$30,C$37,$C$11:$C$30,"B",$E$11:$E$30,"*")</f>
        <v>0</v>
      </c>
      <c r="E39" s="30">
        <f>COUNTIFS($B$11:$B$30,E$37,$C$11:$C$30,"A",$E$11:$E$30,"*")</f>
        <v>0</v>
      </c>
      <c r="F39" s="51">
        <f>COUNTIFS($B$11:$B$30,E$37,$C$11:$C$30,"B",$E$11:$E$30,"*")</f>
        <v>1</v>
      </c>
      <c r="G39" s="52"/>
      <c r="H39" s="53"/>
      <c r="I39" s="51">
        <f>COUNTIFS($B$11:$B$30,I$37,$C$11:$C$30,"A",$E$11:$E$30,"*")</f>
        <v>0</v>
      </c>
      <c r="J39" s="52"/>
      <c r="K39" s="53"/>
      <c r="L39" s="51">
        <f>COUNTIFS($B$11:$B$30,I$37,$C$11:$C$30,"B",$E$11:$E$30,"*")</f>
        <v>0</v>
      </c>
      <c r="M39" s="52"/>
      <c r="N39" s="53"/>
      <c r="O39" s="51">
        <f>COUNTIFS($B$11:$B$30,O$37,$C$11:$C$30,"A",$E$11:$E$30,"*")</f>
        <v>0</v>
      </c>
      <c r="P39" s="52"/>
      <c r="Q39" s="53"/>
      <c r="R39" s="51">
        <f>COUNTIFS($B$11:$B$30,O$37,$C$11:$C$30,"B",$E$11:$E$30,"*")</f>
        <v>0</v>
      </c>
      <c r="S39" s="52"/>
      <c r="T39" s="53"/>
      <c r="U39" s="51">
        <f>COUNTIFS($B$11:$B$30,U$37,$C$11:$C$30,"A",$E$11:$E$30,"*")</f>
        <v>0</v>
      </c>
      <c r="V39" s="52"/>
      <c r="W39" s="53"/>
      <c r="X39" s="51">
        <f>COUNTIFS($B$11:$B$30,U$37,$C$11:$C$30,"B",$E$11:$E$30,"*")</f>
        <v>0</v>
      </c>
      <c r="Y39" s="52"/>
      <c r="Z39" s="53"/>
      <c r="AA39" s="51">
        <f>COUNTIFS($B$11:$B$30,AA$37,$C$11:$C$30,"A",$E$11:$E$30,"*")</f>
        <v>0</v>
      </c>
      <c r="AB39" s="52"/>
      <c r="AC39" s="53"/>
      <c r="AD39" s="51">
        <f>COUNTIFS($B$11:$B$30,AA$37,$C$11:$C$30,"B",$E$11:$E$30,"*")</f>
        <v>0</v>
      </c>
      <c r="AE39" s="52"/>
      <c r="AF39" s="53"/>
      <c r="AG39" s="51">
        <f>COUNTIFS($B$11:$B$30,AG$37,$C$11:$C$30,"A",$E$11:$E$30,"*")</f>
        <v>0</v>
      </c>
      <c r="AH39" s="52"/>
      <c r="AI39" s="53"/>
      <c r="AJ39" s="51">
        <f>COUNTIFS($B$11:$B$30,AG$37,$C$11:$C$30,"B",$E$11:$E$30,"*")</f>
        <v>0</v>
      </c>
      <c r="AK39" s="53"/>
      <c r="AL39" s="30">
        <f>COUNTIFS($B$11:$B$30,AL$37,$C$11:$C$30,"A",$E$11:$E$30,"*")</f>
        <v>0</v>
      </c>
      <c r="AM39" s="30">
        <f>COUNTIFS($B$11:$B$30,AL$37,$C$11:$C$30,"B",$E$11:$E$30,"*")</f>
        <v>0</v>
      </c>
      <c r="AN39" s="5"/>
    </row>
    <row r="40" spans="1:40" ht="18" customHeight="1">
      <c r="A40" s="5"/>
      <c r="B40" s="32" t="s">
        <v>43</v>
      </c>
      <c r="C40" s="30">
        <f>COUNTIFS($B$11:$B$30,C$37,$C$11:$C$30,"C",$E$11:$E$30,"*")</f>
        <v>0</v>
      </c>
      <c r="D40" s="30">
        <f>COUNTIFS($B$11:$B$30,C$37,$C$11:$C$30,"D",$E$11:$E$30,"*")</f>
        <v>0</v>
      </c>
      <c r="E40" s="30">
        <f>COUNTIFS($B$11:$B$30,E$37,$C$11:$C$30,"C",$E$11:$E$30,"*")</f>
        <v>1</v>
      </c>
      <c r="F40" s="51">
        <f>COUNTIFS($B$11:$B$30,E$37,$C$11:$C$30,"D",$E$11:$E$30,"*")</f>
        <v>0</v>
      </c>
      <c r="G40" s="52"/>
      <c r="H40" s="53"/>
      <c r="I40" s="51">
        <f>COUNTIFS($B$11:$B$30,I$37,$C$11:$C$30,"C",$E$11:$E$30,"*")</f>
        <v>0</v>
      </c>
      <c r="J40" s="52"/>
      <c r="K40" s="53"/>
      <c r="L40" s="51">
        <f>COUNTIFS($B$11:$B$30,I$37,$C$11:$C$30,"D",$E$11:$E$30,"*")</f>
        <v>1</v>
      </c>
      <c r="M40" s="52"/>
      <c r="N40" s="53"/>
      <c r="O40" s="51">
        <f>COUNTIFS($B$11:$B$30,O$37,$C$11:$C$30,"C",$E$11:$E$30,"*")</f>
        <v>0</v>
      </c>
      <c r="P40" s="52"/>
      <c r="Q40" s="53"/>
      <c r="R40" s="51">
        <f>COUNTIFS($B$11:$B$30,O$37,$C$11:$C$30,"D",$E$11:$E$30,"*")</f>
        <v>0</v>
      </c>
      <c r="S40" s="52"/>
      <c r="T40" s="53"/>
      <c r="U40" s="51">
        <f>COUNTIFS($B$11:$B$30,U$37,$C$11:$C$30,"C",$E$11:$E$30,"*")</f>
        <v>0</v>
      </c>
      <c r="V40" s="52"/>
      <c r="W40" s="53"/>
      <c r="X40" s="51">
        <f>COUNTIFS($B$11:$B$30,U$37,$C$11:$C$30,"D",$E$11:$E$30,"*")</f>
        <v>0</v>
      </c>
      <c r="Y40" s="52"/>
      <c r="Z40" s="53"/>
      <c r="AA40" s="51">
        <f>COUNTIFS($B$11:$B$30,AA$37,$C$11:$C$30,"C",$E$11:$E$30,"*")</f>
        <v>0</v>
      </c>
      <c r="AB40" s="52"/>
      <c r="AC40" s="53"/>
      <c r="AD40" s="51">
        <f>COUNTIFS($B$11:$B$30,AA$37,$C$11:$C$30,"D",$E$11:$E$30,"*")</f>
        <v>0</v>
      </c>
      <c r="AE40" s="52"/>
      <c r="AF40" s="53"/>
      <c r="AG40" s="51">
        <f>COUNTIFS($B$11:$B$30,AG$37,$C$11:$C$30,"C",$E$11:$E$30,"*")</f>
        <v>0</v>
      </c>
      <c r="AH40" s="52"/>
      <c r="AI40" s="53"/>
      <c r="AJ40" s="51">
        <f>COUNTIFS($B$11:$B$30,AG$37,$C$11:$C$30,"D",$E$11:$E$30,"*")</f>
        <v>0</v>
      </c>
      <c r="AK40" s="53"/>
      <c r="AL40" s="30">
        <f>COUNTIFS($B$11:$B$30,AL$37,$C$11:$C$30,"C",$E$11:$E$30,"*")</f>
        <v>0</v>
      </c>
      <c r="AM40" s="30">
        <f>COUNTIFS($B$11:$B$30,AL$37,$C$11:$C$30,"D",$E$11:$E$30,"*")</f>
        <v>0</v>
      </c>
      <c r="AN40" s="5"/>
    </row>
    <row r="41" spans="1:40" ht="24.95" customHeight="1">
      <c r="A41" s="5"/>
      <c r="B41" s="32" t="s">
        <v>44</v>
      </c>
      <c r="C41" s="47">
        <f>IF($AK$3="４週",SUMIFS($AK$11:$AK$30,$B$11:$B$30,C37)/4/$AH$5,IF(OR($AK$3="変形労働時間制１月単位（暦月）",$AK$3="変形労働時間制１年単位（暦月）"),SUMIFS($AK$11:$AK$30,$B$11:$B$30,C37)/$AL$5,"記載する期間を選択してください"))</f>
        <v>0</v>
      </c>
      <c r="D41" s="49"/>
      <c r="E41" s="47">
        <f>IF($AK$3="４週",SUMIFS($AK$11:$AK$30,$B$11:$B$30,E37)/4/$AH$5,IF(OR($AK$3="変形労働時間制１月単位（暦月）",$AK$3="変形労働時間制１年単位（暦月）"),SUMIFS($AK$11:$AK$30,$B$11:$B$30,E37)/$AL$5,"記載する期間を選択してください"))</f>
        <v>0</v>
      </c>
      <c r="F41" s="48"/>
      <c r="G41" s="48"/>
      <c r="H41" s="49"/>
      <c r="I41" s="47">
        <f>IF($AK$3="４週",SUMIFS($AK$11:$AK$30,$B$11:$B$30,I37)/4/$AH$5,IF(OR($AK$3="変形労働時間制１月単位（暦月）",$AK$3="変形労働時間制１年単位（暦月）"),SUMIFS($AK$11:$AK$30,$B$11:$B$30,I37)/$AL$5,"記載する期間を選択してください"))</f>
        <v>0</v>
      </c>
      <c r="J41" s="48"/>
      <c r="K41" s="48"/>
      <c r="L41" s="48"/>
      <c r="M41" s="48"/>
      <c r="N41" s="49"/>
      <c r="O41" s="47">
        <f>IF($AK$3="４週",SUMIFS($AK$11:$AK$30,$B$11:$B$30,O37)/4/$AH$5,IF(OR($AK$3="変形労働時間制１月単位（暦月）",$AK$3="変形労働時間制１年単位（暦月）"),SUMIFS($AK$11:$AK$30,$B$11:$B$30,O37)/$AL$5,"記載する期間を選択してください"))</f>
        <v>0</v>
      </c>
      <c r="P41" s="48"/>
      <c r="Q41" s="48"/>
      <c r="R41" s="48"/>
      <c r="S41" s="48"/>
      <c r="T41" s="49"/>
      <c r="U41" s="47">
        <f>IF($AK$3="４週",SUMIFS($AK$11:$AK$30,$B$11:$B$30,U37)/4/$AH$5,IF(OR($AK$3="変形労働時間制１月単位（暦月）",$AK$3="変形労働時間制１年単位（暦月）"),SUMIFS($AK$11:$AK$30,$B$11:$B$30,U37)/$AL$5,"記載する期間を選択してください"))</f>
        <v>0</v>
      </c>
      <c r="V41" s="48"/>
      <c r="W41" s="48"/>
      <c r="X41" s="48"/>
      <c r="Y41" s="48"/>
      <c r="Z41" s="49"/>
      <c r="AA41" s="47">
        <f>IF($AK$3="４週",SUMIFS($AK$11:$AK$30,$B$11:$B$30,AA37)/4/$AH$5,IF(OR($AK$3="変形労働時間制１月単位（暦月）",$AK$3="変形労働時間制１年単位（暦月）"),SUMIFS($AK$11:$AK$30,$B$11:$B$30,AA37)/$AL$5,"記載する期間を選択してください"))</f>
        <v>0</v>
      </c>
      <c r="AB41" s="48"/>
      <c r="AC41" s="48"/>
      <c r="AD41" s="48"/>
      <c r="AE41" s="48"/>
      <c r="AF41" s="49"/>
      <c r="AG41" s="47">
        <f>IF($AK$3="４週",SUMIFS($AK$11:$AK$30,$B$11:$B$30,AG37)/4/$AH$5,IF(OR($AK$3="変形労働時間制１月単位（暦月）",$AK$3="変形労働時間制１年単位（暦月）"),SUMIFS($AK$11:$AK$30,$B$11:$B$30,AG37)/$AL$5,"記載する期間を選択してください"))</f>
        <v>0</v>
      </c>
      <c r="AH41" s="48"/>
      <c r="AI41" s="48"/>
      <c r="AJ41" s="48"/>
      <c r="AK41" s="49"/>
      <c r="AL41" s="47">
        <f>IF($AK$3="４週",SUMIFS($AK$11:$AK$30,$B$11:$B$30,AL37)/4/$AH$5,IF(OR($AK$3="変形労働時間制１月単位（暦月）",$AK$3="変形労働時間制１年単位（暦月）"),SUMIFS($AK$11:$AK$30,$B$11:$B$30,AL37)/$AL$5,"記載する期間を選択してください"))</f>
        <v>0</v>
      </c>
      <c r="AM41" s="49"/>
      <c r="AN41" s="5"/>
    </row>
    <row r="42" spans="1:40" ht="5.15" customHeight="1">
      <c r="A42" s="5"/>
      <c r="B42" s="8"/>
      <c r="C42" s="33">
        <v>2</v>
      </c>
      <c r="D42" s="33"/>
      <c r="E42" s="33">
        <v>3</v>
      </c>
      <c r="F42" s="33"/>
      <c r="G42" s="33"/>
      <c r="H42" s="33"/>
      <c r="I42" s="33">
        <v>4</v>
      </c>
      <c r="J42" s="33"/>
      <c r="K42" s="33"/>
      <c r="L42" s="33"/>
      <c r="M42" s="33"/>
      <c r="N42" s="33"/>
      <c r="O42" s="33">
        <v>5</v>
      </c>
      <c r="P42" s="33"/>
      <c r="Q42" s="33"/>
      <c r="R42" s="33"/>
      <c r="S42" s="33"/>
      <c r="T42" s="33"/>
      <c r="U42" s="33">
        <v>6</v>
      </c>
      <c r="V42" s="33"/>
      <c r="W42" s="33"/>
      <c r="X42" s="33"/>
      <c r="Y42" s="33"/>
      <c r="Z42" s="33"/>
      <c r="AA42" s="33">
        <v>7</v>
      </c>
      <c r="AB42" s="33"/>
      <c r="AC42" s="33"/>
      <c r="AD42" s="33"/>
      <c r="AE42" s="33"/>
      <c r="AF42" s="33"/>
      <c r="AG42" s="33">
        <v>8</v>
      </c>
      <c r="AH42" s="33"/>
      <c r="AI42" s="33"/>
      <c r="AJ42" s="33"/>
      <c r="AK42" s="33"/>
      <c r="AL42" s="33">
        <v>9</v>
      </c>
      <c r="AM42" s="34"/>
      <c r="AN42" s="5"/>
    </row>
    <row r="43" spans="1:40" ht="14.95" customHeight="1">
      <c r="A43" s="28" t="s">
        <v>45</v>
      </c>
      <c r="B43" s="35"/>
      <c r="C43" s="36"/>
      <c r="D43" s="36"/>
      <c r="E43" s="36"/>
      <c r="F43" s="37"/>
      <c r="G43" s="36"/>
      <c r="H43" s="33"/>
      <c r="I43" s="33"/>
      <c r="J43" s="33"/>
      <c r="K43" s="33"/>
      <c r="L43" s="33"/>
      <c r="M43" s="33"/>
      <c r="N43" s="33"/>
      <c r="O43" s="33"/>
      <c r="P43" s="33"/>
      <c r="Q43" s="33"/>
      <c r="R43" s="33">
        <v>6</v>
      </c>
      <c r="S43" s="33"/>
      <c r="T43" s="33"/>
      <c r="U43" s="33"/>
      <c r="V43" s="33"/>
      <c r="W43" s="33"/>
      <c r="X43" s="33">
        <v>7</v>
      </c>
      <c r="Y43" s="33"/>
      <c r="Z43" s="33"/>
      <c r="AA43" s="33"/>
      <c r="AB43" s="33"/>
      <c r="AC43" s="33"/>
      <c r="AD43" s="33">
        <v>8</v>
      </c>
      <c r="AE43" s="33"/>
      <c r="AF43" s="33"/>
      <c r="AG43" s="38"/>
      <c r="AH43" s="38"/>
      <c r="AI43" s="38"/>
      <c r="AJ43" s="38">
        <v>9</v>
      </c>
      <c r="AK43" s="39"/>
      <c r="AL43" s="39"/>
      <c r="AM43" s="5"/>
    </row>
    <row r="44" spans="1:40" s="28" customFormat="1" ht="14.95" customHeight="1">
      <c r="A44" s="28" t="s">
        <v>46</v>
      </c>
      <c r="B44" s="40"/>
      <c r="C44" s="40"/>
      <c r="D44" s="40"/>
      <c r="E44" s="40"/>
      <c r="F44" s="40"/>
      <c r="G44" s="40"/>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28" customFormat="1" ht="14.95" customHeight="1">
      <c r="A45" s="28" t="s">
        <v>47</v>
      </c>
      <c r="B45" s="40"/>
      <c r="C45" s="40"/>
      <c r="D45" s="40"/>
      <c r="E45" s="40"/>
      <c r="F45" s="40"/>
      <c r="G45" s="40"/>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28" customFormat="1" ht="14.95" customHeight="1">
      <c r="A46" s="28" t="s">
        <v>48</v>
      </c>
      <c r="B46" s="40"/>
      <c r="C46" s="40"/>
      <c r="D46" s="40"/>
      <c r="E46" s="40"/>
      <c r="F46" s="40"/>
      <c r="G46" s="40"/>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28" customFormat="1" ht="14.95" customHeight="1">
      <c r="A47" s="28" t="s">
        <v>49</v>
      </c>
      <c r="B47" s="40"/>
      <c r="C47" s="40"/>
      <c r="D47" s="40"/>
      <c r="E47" s="40"/>
      <c r="F47" s="40"/>
      <c r="G47" s="40"/>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4.95" customHeight="1">
      <c r="A48" s="28" t="s">
        <v>50</v>
      </c>
      <c r="B48" s="41"/>
      <c r="C48" s="28"/>
      <c r="D48" s="28"/>
      <c r="E48" s="28"/>
      <c r="F48" s="28"/>
      <c r="G48" s="28"/>
    </row>
    <row r="49" spans="1:7" ht="14.95" customHeight="1">
      <c r="A49" s="28" t="s">
        <v>51</v>
      </c>
      <c r="B49" s="41"/>
      <c r="C49" s="28"/>
      <c r="D49" s="28"/>
      <c r="E49" s="28"/>
      <c r="F49" s="28"/>
      <c r="G49" s="28"/>
    </row>
    <row r="50" spans="1:7" ht="14.95" customHeight="1">
      <c r="A50" s="28"/>
      <c r="B50" s="31" t="s">
        <v>52</v>
      </c>
      <c r="C50" s="50" t="s">
        <v>53</v>
      </c>
      <c r="D50" s="50"/>
      <c r="E50" s="50"/>
      <c r="F50" s="28"/>
      <c r="G50" s="28"/>
    </row>
    <row r="51" spans="1:7" ht="14.95" customHeight="1">
      <c r="A51" s="28"/>
      <c r="B51" s="42" t="s">
        <v>28</v>
      </c>
      <c r="C51" s="46" t="s">
        <v>54</v>
      </c>
      <c r="D51" s="46"/>
      <c r="E51" s="46"/>
      <c r="F51" s="28"/>
      <c r="G51" s="28"/>
    </row>
    <row r="52" spans="1:7" ht="14.95" customHeight="1">
      <c r="A52" s="28"/>
      <c r="B52" s="42" t="s">
        <v>30</v>
      </c>
      <c r="C52" s="46" t="s">
        <v>55</v>
      </c>
      <c r="D52" s="46"/>
      <c r="E52" s="46"/>
      <c r="F52" s="28"/>
      <c r="G52" s="28"/>
    </row>
    <row r="53" spans="1:7" ht="14.95" customHeight="1">
      <c r="A53" s="28"/>
      <c r="B53" s="42" t="s">
        <v>32</v>
      </c>
      <c r="C53" s="46" t="s">
        <v>56</v>
      </c>
      <c r="D53" s="46"/>
      <c r="E53" s="46"/>
      <c r="F53" s="28"/>
      <c r="G53" s="28"/>
    </row>
    <row r="54" spans="1:7" ht="14.95" customHeight="1">
      <c r="A54" s="28"/>
      <c r="B54" s="42" t="s">
        <v>34</v>
      </c>
      <c r="C54" s="46" t="s">
        <v>57</v>
      </c>
      <c r="D54" s="46"/>
      <c r="E54" s="46"/>
      <c r="F54" s="28"/>
      <c r="G54" s="28"/>
    </row>
    <row r="55" spans="1:7" ht="14.95" customHeight="1">
      <c r="A55" s="28"/>
      <c r="B55" s="28" t="s">
        <v>58</v>
      </c>
      <c r="C55" s="28"/>
      <c r="D55" s="28"/>
      <c r="E55" s="28"/>
      <c r="F55" s="28"/>
      <c r="G55" s="28"/>
    </row>
    <row r="56" spans="1:7" ht="14.95" customHeight="1">
      <c r="A56" s="28"/>
      <c r="B56" s="28" t="s">
        <v>59</v>
      </c>
      <c r="C56" s="28"/>
      <c r="D56" s="28"/>
      <c r="E56" s="28"/>
      <c r="F56" s="28"/>
      <c r="G56" s="28"/>
    </row>
    <row r="57" spans="1:7" ht="14.95" customHeight="1">
      <c r="A57" s="28"/>
      <c r="B57" s="28" t="s">
        <v>60</v>
      </c>
      <c r="C57" s="28"/>
      <c r="D57" s="28"/>
      <c r="E57" s="28"/>
      <c r="F57" s="28"/>
      <c r="G57" s="28"/>
    </row>
    <row r="58" spans="1:7" ht="14.95" customHeight="1">
      <c r="A58" s="28" t="s">
        <v>61</v>
      </c>
      <c r="B58" s="41"/>
      <c r="C58" s="28"/>
      <c r="D58" s="28"/>
      <c r="E58" s="28"/>
      <c r="F58" s="28"/>
      <c r="G58" s="28"/>
    </row>
    <row r="59" spans="1:7" ht="14.95" customHeight="1">
      <c r="A59" s="28" t="s">
        <v>62</v>
      </c>
      <c r="B59" s="41"/>
      <c r="C59" s="28"/>
      <c r="D59" s="28"/>
      <c r="E59" s="28"/>
      <c r="F59" s="28"/>
      <c r="G59" s="28"/>
    </row>
    <row r="60" spans="1:7" ht="14.95" customHeight="1">
      <c r="A60" s="28" t="s">
        <v>63</v>
      </c>
      <c r="B60" s="41"/>
      <c r="C60" s="28"/>
      <c r="D60" s="28"/>
      <c r="E60" s="28"/>
      <c r="F60" s="28"/>
      <c r="G60" s="28"/>
    </row>
    <row r="61" spans="1:7" ht="14.95" customHeight="1">
      <c r="A61" s="28" t="s">
        <v>64</v>
      </c>
      <c r="B61" s="41"/>
      <c r="C61" s="28"/>
      <c r="D61" s="28"/>
      <c r="E61" s="28"/>
      <c r="F61" s="28"/>
      <c r="G61" s="28"/>
    </row>
    <row r="62" spans="1:7" ht="14.95" customHeight="1">
      <c r="A62" s="28" t="s">
        <v>65</v>
      </c>
      <c r="B62" s="41"/>
      <c r="C62" s="28"/>
      <c r="D62" s="28"/>
      <c r="E62" s="28"/>
      <c r="F62" s="28"/>
      <c r="G62" s="28"/>
    </row>
    <row r="63" spans="1:7" ht="14.95" customHeight="1">
      <c r="A63" s="28" t="s">
        <v>66</v>
      </c>
      <c r="B63" s="41"/>
      <c r="C63" s="28"/>
      <c r="D63" s="28"/>
      <c r="E63" s="28"/>
      <c r="F63" s="28"/>
      <c r="G63" s="28"/>
    </row>
    <row r="64" spans="1:7" ht="14.95" customHeight="1">
      <c r="A64" s="28"/>
      <c r="B64" s="28" t="s">
        <v>67</v>
      </c>
      <c r="C64" s="28"/>
      <c r="D64" s="28"/>
      <c r="E64" s="28"/>
      <c r="F64" s="28"/>
      <c r="G64" s="28"/>
    </row>
    <row r="65" spans="1:7" ht="14.95" customHeight="1">
      <c r="A65" s="28"/>
      <c r="B65" s="28" t="s">
        <v>68</v>
      </c>
      <c r="C65" s="28"/>
      <c r="D65" s="28"/>
      <c r="E65" s="28"/>
      <c r="F65" s="28"/>
      <c r="G65" s="28"/>
    </row>
    <row r="66" spans="1:7" ht="14.95" customHeight="1">
      <c r="A66" s="28" t="s">
        <v>69</v>
      </c>
      <c r="B66" s="41"/>
      <c r="C66" s="28"/>
      <c r="D66" s="28"/>
      <c r="E66" s="28"/>
      <c r="F66" s="28"/>
      <c r="G66" s="28"/>
    </row>
    <row r="67" spans="1:7" ht="14.95" customHeight="1">
      <c r="A67" s="28" t="s">
        <v>70</v>
      </c>
      <c r="B67" s="41"/>
      <c r="C67" s="28"/>
      <c r="D67" s="28"/>
      <c r="E67" s="28"/>
      <c r="F67" s="28"/>
      <c r="G67" s="28"/>
    </row>
    <row r="68" spans="1:7" ht="14.95" customHeight="1">
      <c r="A68" s="28" t="s">
        <v>71</v>
      </c>
      <c r="B68" s="41"/>
      <c r="C68" s="28"/>
      <c r="D68" s="28"/>
      <c r="E68" s="28"/>
      <c r="F68" s="28"/>
      <c r="G68" s="28"/>
    </row>
    <row r="69" spans="1:7" ht="14.95" customHeight="1">
      <c r="A69" s="28" t="s">
        <v>72</v>
      </c>
      <c r="B69" s="41"/>
      <c r="C69" s="28"/>
      <c r="D69" s="28"/>
      <c r="E69" s="28"/>
      <c r="F69" s="28"/>
      <c r="G69" s="28"/>
    </row>
    <row r="70" spans="1:7" ht="14.95" customHeight="1">
      <c r="A70" s="28" t="s">
        <v>73</v>
      </c>
      <c r="B70" s="41"/>
      <c r="C70" s="28"/>
      <c r="D70" s="28"/>
      <c r="E70" s="28"/>
      <c r="F70" s="28"/>
      <c r="G70" s="28"/>
    </row>
    <row r="71" spans="1:7" ht="14.95" customHeight="1">
      <c r="A71" s="28" t="s">
        <v>74</v>
      </c>
      <c r="B71" s="41"/>
      <c r="C71" s="28"/>
      <c r="D71" s="28"/>
      <c r="E71" s="28"/>
      <c r="F71" s="28"/>
      <c r="G71" s="28"/>
    </row>
    <row r="72" spans="1:7" ht="14.95" customHeight="1">
      <c r="A72" s="28" t="s">
        <v>75</v>
      </c>
      <c r="B72" s="41"/>
      <c r="C72" s="28"/>
      <c r="D72" s="28"/>
      <c r="E72" s="28"/>
      <c r="F72" s="28"/>
      <c r="G72" s="28"/>
    </row>
    <row r="73" spans="1:7" ht="14.95" customHeight="1">
      <c r="A73" s="28" t="s">
        <v>76</v>
      </c>
      <c r="B73" s="41"/>
      <c r="C73" s="28"/>
      <c r="D73" s="28"/>
      <c r="E73" s="28"/>
      <c r="F73" s="28"/>
      <c r="G73" s="28"/>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s>
  <phoneticPr fontId="3"/>
  <dataValidations count="5">
    <dataValidation allowBlank="1" showInputMessage="1" sqref="B11:B12" xr:uid="{8A4C50E1-7102-4100-B2A2-7AB8DBF3E6BE}"/>
    <dataValidation type="list" allowBlank="1" showInputMessage="1" sqref="B13:B30" xr:uid="{3614B24F-B390-4CC7-AA24-0890137BE936}">
      <formula1>INDIRECT($AK$1)</formula1>
    </dataValidation>
    <dataValidation type="list" allowBlank="1" showInputMessage="1" showErrorMessage="1" sqref="AK3:AN3" xr:uid="{A98260BA-F06A-4BCA-97FD-D043BCA572E3}">
      <formula1>"４週,変形労働時間制１月単位（暦月）,変形労働時間制１年単位（暦月）"</formula1>
    </dataValidation>
    <dataValidation type="list" allowBlank="1" showInputMessage="1" showErrorMessage="1" sqref="AK4:AN4" xr:uid="{ED0430D0-ABCC-490B-AE29-06D5198F6AA7}">
      <formula1>"予定,実績"</formula1>
    </dataValidation>
    <dataValidation type="list" allowBlank="1" showInputMessage="1" showErrorMessage="1" sqref="C11:C30" xr:uid="{6725F733-386A-4ED8-AEBD-34E08642DA4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42"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5379-3813-4666-BF01-6760CE41E19F}">
  <dimension ref="A1:L38"/>
  <sheetViews>
    <sheetView zoomScaleNormal="100" workbookViewId="0"/>
  </sheetViews>
  <sheetFormatPr defaultRowHeight="18.3"/>
  <cols>
    <col min="1" max="1" width="31.81640625" style="43" customWidth="1"/>
    <col min="2" max="11" width="10.36328125" style="43" customWidth="1"/>
  </cols>
  <sheetData>
    <row r="1" spans="1:12">
      <c r="A1" s="43" t="s">
        <v>77</v>
      </c>
      <c r="B1" s="43" t="s">
        <v>78</v>
      </c>
      <c r="C1" s="43" t="s">
        <v>79</v>
      </c>
      <c r="D1" s="43" t="s">
        <v>80</v>
      </c>
      <c r="E1" s="43" t="s">
        <v>81</v>
      </c>
      <c r="F1" s="43" t="s">
        <v>82</v>
      </c>
      <c r="G1" s="43" t="s">
        <v>83</v>
      </c>
      <c r="H1" s="43" t="s">
        <v>84</v>
      </c>
      <c r="I1" s="43" t="s">
        <v>85</v>
      </c>
      <c r="J1" s="43" t="s">
        <v>86</v>
      </c>
      <c r="K1" s="43" t="s">
        <v>87</v>
      </c>
    </row>
    <row r="2" spans="1:12">
      <c r="A2" s="43" t="s">
        <v>88</v>
      </c>
      <c r="B2" s="43" t="s">
        <v>27</v>
      </c>
      <c r="C2" s="43" t="s">
        <v>89</v>
      </c>
      <c r="D2" s="43" t="s">
        <v>90</v>
      </c>
    </row>
    <row r="3" spans="1:12">
      <c r="A3" s="43" t="s">
        <v>91</v>
      </c>
      <c r="B3" s="43" t="s">
        <v>27</v>
      </c>
      <c r="C3" s="43" t="s">
        <v>89</v>
      </c>
      <c r="D3" s="43" t="s">
        <v>90</v>
      </c>
    </row>
    <row r="4" spans="1:12">
      <c r="A4" s="43" t="s">
        <v>92</v>
      </c>
      <c r="B4" s="43" t="s">
        <v>27</v>
      </c>
      <c r="C4" s="43" t="s">
        <v>89</v>
      </c>
      <c r="D4" s="43" t="s">
        <v>90</v>
      </c>
    </row>
    <row r="5" spans="1:12">
      <c r="A5" s="43" t="s">
        <v>93</v>
      </c>
      <c r="B5" s="43" t="s">
        <v>27</v>
      </c>
      <c r="C5" s="43" t="s">
        <v>89</v>
      </c>
      <c r="D5" s="43" t="s">
        <v>90</v>
      </c>
    </row>
    <row r="6" spans="1:12">
      <c r="A6" s="44" t="s">
        <v>94</v>
      </c>
      <c r="B6" s="44" t="s">
        <v>27</v>
      </c>
      <c r="C6" s="44" t="s">
        <v>95</v>
      </c>
      <c r="D6" s="44" t="s">
        <v>96</v>
      </c>
      <c r="E6" s="44" t="s">
        <v>97</v>
      </c>
      <c r="F6" s="44" t="s">
        <v>98</v>
      </c>
      <c r="G6" s="44"/>
      <c r="H6" s="44"/>
      <c r="I6" s="44"/>
      <c r="J6" s="44"/>
    </row>
    <row r="7" spans="1:12">
      <c r="A7" s="44" t="s">
        <v>99</v>
      </c>
      <c r="B7" s="44" t="s">
        <v>27</v>
      </c>
      <c r="C7" s="44" t="s">
        <v>95</v>
      </c>
      <c r="D7" s="44" t="s">
        <v>96</v>
      </c>
      <c r="E7" s="44" t="s">
        <v>97</v>
      </c>
      <c r="F7" s="44" t="s">
        <v>100</v>
      </c>
      <c r="G7" s="44" t="s">
        <v>101</v>
      </c>
      <c r="H7" s="44" t="s">
        <v>102</v>
      </c>
      <c r="I7" s="44" t="s">
        <v>98</v>
      </c>
      <c r="J7" s="44"/>
    </row>
    <row r="8" spans="1:12">
      <c r="A8" s="44" t="s">
        <v>103</v>
      </c>
      <c r="B8" s="44" t="s">
        <v>27</v>
      </c>
      <c r="C8" s="44" t="s">
        <v>98</v>
      </c>
      <c r="D8" s="44"/>
      <c r="E8" s="44"/>
      <c r="F8" s="44"/>
      <c r="G8" s="44"/>
      <c r="H8" s="44"/>
      <c r="I8" s="44"/>
      <c r="J8" s="44"/>
    </row>
    <row r="9" spans="1:12">
      <c r="A9" s="44" t="s">
        <v>104</v>
      </c>
      <c r="B9" s="44" t="s">
        <v>27</v>
      </c>
      <c r="C9" s="44" t="s">
        <v>98</v>
      </c>
      <c r="D9" s="44"/>
      <c r="E9" s="44"/>
      <c r="F9" s="44"/>
      <c r="G9" s="44"/>
      <c r="H9" s="44"/>
      <c r="I9" s="44"/>
      <c r="J9" s="44"/>
    </row>
    <row r="10" spans="1:12">
      <c r="A10" s="44" t="s">
        <v>105</v>
      </c>
      <c r="B10" s="44" t="s">
        <v>27</v>
      </c>
      <c r="C10" s="44" t="s">
        <v>98</v>
      </c>
      <c r="D10" s="44"/>
      <c r="E10" s="44"/>
      <c r="F10" s="44"/>
      <c r="G10" s="44"/>
      <c r="H10" s="44"/>
      <c r="I10" s="44"/>
      <c r="J10" s="44"/>
    </row>
    <row r="11" spans="1:12">
      <c r="A11" s="44" t="s">
        <v>106</v>
      </c>
      <c r="B11" s="44" t="s">
        <v>27</v>
      </c>
      <c r="C11" s="44" t="s">
        <v>89</v>
      </c>
      <c r="D11" s="44" t="s">
        <v>90</v>
      </c>
      <c r="E11" s="44"/>
      <c r="F11" s="44"/>
      <c r="G11" s="44"/>
      <c r="H11" s="44"/>
      <c r="I11" s="44"/>
      <c r="J11" s="44"/>
    </row>
    <row r="12" spans="1:12">
      <c r="A12" s="44" t="s">
        <v>107</v>
      </c>
      <c r="B12" s="44" t="s">
        <v>27</v>
      </c>
      <c r="C12" s="44" t="s">
        <v>95</v>
      </c>
      <c r="D12" s="44" t="s">
        <v>108</v>
      </c>
      <c r="E12" s="44" t="s">
        <v>98</v>
      </c>
      <c r="F12" s="44" t="s">
        <v>109</v>
      </c>
      <c r="G12" s="44"/>
      <c r="H12" s="44"/>
      <c r="I12" s="44"/>
      <c r="J12" s="44"/>
    </row>
    <row r="13" spans="1:12">
      <c r="A13" s="44" t="s">
        <v>110</v>
      </c>
      <c r="B13" s="44" t="s">
        <v>27</v>
      </c>
      <c r="C13" s="44" t="s">
        <v>95</v>
      </c>
      <c r="D13" s="44" t="s">
        <v>108</v>
      </c>
      <c r="E13" s="44" t="s">
        <v>109</v>
      </c>
      <c r="F13" s="44"/>
      <c r="G13" s="44"/>
      <c r="H13" s="44"/>
      <c r="I13" s="44"/>
      <c r="J13" s="44"/>
    </row>
    <row r="14" spans="1:12">
      <c r="A14" s="44" t="s">
        <v>111</v>
      </c>
      <c r="B14" s="44" t="s">
        <v>27</v>
      </c>
      <c r="C14" s="44" t="s">
        <v>95</v>
      </c>
      <c r="D14" s="44" t="s">
        <v>108</v>
      </c>
      <c r="E14" s="44" t="s">
        <v>98</v>
      </c>
      <c r="F14" s="44" t="s">
        <v>109</v>
      </c>
      <c r="G14" s="44"/>
      <c r="H14" s="44"/>
      <c r="I14" s="44"/>
      <c r="J14" s="44"/>
    </row>
    <row r="15" spans="1:12">
      <c r="A15" s="44" t="s">
        <v>112</v>
      </c>
      <c r="B15" s="44" t="s">
        <v>27</v>
      </c>
      <c r="C15" s="44" t="s">
        <v>95</v>
      </c>
      <c r="D15" s="44" t="s">
        <v>96</v>
      </c>
      <c r="E15" s="44" t="s">
        <v>97</v>
      </c>
      <c r="F15" s="44" t="s">
        <v>100</v>
      </c>
      <c r="G15" s="44" t="s">
        <v>101</v>
      </c>
      <c r="H15" s="44" t="s">
        <v>102</v>
      </c>
      <c r="I15" s="44" t="s">
        <v>113</v>
      </c>
      <c r="J15" s="44" t="s">
        <v>114</v>
      </c>
      <c r="K15" s="43" t="s">
        <v>98</v>
      </c>
      <c r="L15" s="45"/>
    </row>
    <row r="16" spans="1:12">
      <c r="A16" s="44" t="s">
        <v>115</v>
      </c>
      <c r="B16" s="44" t="s">
        <v>27</v>
      </c>
      <c r="C16" s="44" t="s">
        <v>95</v>
      </c>
      <c r="D16" s="44" t="s">
        <v>97</v>
      </c>
      <c r="E16" s="44" t="s">
        <v>100</v>
      </c>
      <c r="F16" s="44" t="s">
        <v>101</v>
      </c>
      <c r="G16" s="44" t="s">
        <v>102</v>
      </c>
      <c r="H16" s="44" t="s">
        <v>98</v>
      </c>
      <c r="I16" s="44"/>
      <c r="J16" s="44"/>
    </row>
    <row r="17" spans="1:11">
      <c r="A17" s="44" t="s">
        <v>116</v>
      </c>
      <c r="B17" s="44" t="s">
        <v>27</v>
      </c>
      <c r="C17" s="44" t="s">
        <v>95</v>
      </c>
      <c r="D17" s="44" t="s">
        <v>117</v>
      </c>
      <c r="E17" s="44" t="s">
        <v>98</v>
      </c>
      <c r="F17" s="44" t="s">
        <v>109</v>
      </c>
      <c r="G17" s="44"/>
      <c r="H17" s="44"/>
      <c r="I17" s="44"/>
      <c r="J17" s="44"/>
    </row>
    <row r="18" spans="1:11">
      <c r="A18" s="44" t="s">
        <v>118</v>
      </c>
      <c r="B18" s="44" t="s">
        <v>27</v>
      </c>
      <c r="C18" s="44" t="s">
        <v>119</v>
      </c>
      <c r="D18" s="44"/>
      <c r="E18" s="44"/>
      <c r="F18" s="44"/>
      <c r="G18" s="44"/>
      <c r="H18" s="44"/>
      <c r="I18" s="44"/>
      <c r="J18" s="44"/>
    </row>
    <row r="19" spans="1:11">
      <c r="A19" s="44" t="s">
        <v>120</v>
      </c>
      <c r="B19" s="44" t="s">
        <v>27</v>
      </c>
      <c r="C19" s="44" t="s">
        <v>95</v>
      </c>
      <c r="D19" s="44" t="s">
        <v>121</v>
      </c>
      <c r="E19" s="44" t="s">
        <v>122</v>
      </c>
      <c r="F19" s="44" t="s">
        <v>123</v>
      </c>
      <c r="G19" s="44" t="s">
        <v>124</v>
      </c>
      <c r="H19" s="44" t="s">
        <v>125</v>
      </c>
      <c r="I19" s="44"/>
      <c r="J19" s="44"/>
    </row>
    <row r="20" spans="1:11">
      <c r="A20" s="44" t="s">
        <v>126</v>
      </c>
      <c r="B20" s="44" t="s">
        <v>27</v>
      </c>
      <c r="C20" s="44" t="s">
        <v>95</v>
      </c>
      <c r="D20" s="44" t="s">
        <v>122</v>
      </c>
      <c r="E20" s="44" t="s">
        <v>123</v>
      </c>
      <c r="F20" s="44" t="s">
        <v>124</v>
      </c>
      <c r="G20" s="44" t="s">
        <v>125</v>
      </c>
      <c r="H20" s="44"/>
      <c r="I20" s="44"/>
      <c r="J20" s="44"/>
    </row>
    <row r="21" spans="1:11">
      <c r="A21" s="44" t="s">
        <v>127</v>
      </c>
      <c r="B21" s="44" t="s">
        <v>27</v>
      </c>
      <c r="C21" s="44" t="s">
        <v>95</v>
      </c>
      <c r="D21" s="44" t="s">
        <v>122</v>
      </c>
      <c r="E21" s="44" t="s">
        <v>123</v>
      </c>
      <c r="F21" s="44" t="s">
        <v>124</v>
      </c>
      <c r="G21" s="44" t="s">
        <v>125</v>
      </c>
      <c r="H21" s="44"/>
      <c r="I21" s="44"/>
      <c r="J21" s="44"/>
    </row>
    <row r="22" spans="1:11">
      <c r="A22" s="44" t="s">
        <v>128</v>
      </c>
      <c r="B22" s="44" t="s">
        <v>27</v>
      </c>
      <c r="C22" s="44" t="s">
        <v>95</v>
      </c>
      <c r="D22" s="44" t="s">
        <v>122</v>
      </c>
      <c r="E22" s="44" t="s">
        <v>123</v>
      </c>
      <c r="F22" s="44" t="s">
        <v>124</v>
      </c>
      <c r="G22" s="44" t="s">
        <v>125</v>
      </c>
      <c r="H22" s="44"/>
      <c r="I22" s="44"/>
      <c r="J22" s="44"/>
    </row>
    <row r="23" spans="1:11">
      <c r="A23" s="44" t="s">
        <v>129</v>
      </c>
      <c r="B23" s="44" t="s">
        <v>27</v>
      </c>
      <c r="C23" s="44" t="s">
        <v>130</v>
      </c>
      <c r="D23" s="44" t="s">
        <v>131</v>
      </c>
      <c r="E23" s="44" t="s">
        <v>90</v>
      </c>
      <c r="G23" s="44"/>
      <c r="H23" s="44"/>
      <c r="I23" s="44"/>
      <c r="J23" s="44"/>
    </row>
    <row r="24" spans="1:11">
      <c r="A24" s="44" t="s">
        <v>132</v>
      </c>
      <c r="B24" s="44" t="s">
        <v>27</v>
      </c>
      <c r="C24" s="44" t="s">
        <v>95</v>
      </c>
      <c r="D24" s="44" t="s">
        <v>133</v>
      </c>
      <c r="E24" s="44"/>
      <c r="F24" s="44"/>
      <c r="G24" s="44"/>
      <c r="H24" s="44"/>
      <c r="I24" s="44"/>
      <c r="J24" s="44"/>
    </row>
    <row r="25" spans="1:11">
      <c r="A25" s="44" t="s">
        <v>134</v>
      </c>
      <c r="B25" s="44" t="s">
        <v>27</v>
      </c>
      <c r="C25" s="44" t="s">
        <v>95</v>
      </c>
      <c r="D25" s="44" t="s">
        <v>135</v>
      </c>
      <c r="E25" s="44"/>
      <c r="F25" s="44"/>
      <c r="G25" s="44"/>
      <c r="H25" s="44"/>
      <c r="I25" s="44"/>
      <c r="J25" s="44"/>
    </row>
    <row r="26" spans="1:11">
      <c r="A26" s="44" t="s">
        <v>136</v>
      </c>
      <c r="B26" s="44" t="s">
        <v>27</v>
      </c>
      <c r="C26" s="44" t="s">
        <v>31</v>
      </c>
      <c r="D26" s="44" t="s">
        <v>137</v>
      </c>
      <c r="E26" s="44" t="s">
        <v>138</v>
      </c>
      <c r="F26" s="44" t="s">
        <v>139</v>
      </c>
      <c r="G26" s="44" t="s">
        <v>97</v>
      </c>
      <c r="H26" s="44" t="s">
        <v>140</v>
      </c>
      <c r="I26" s="44"/>
      <c r="J26" s="44"/>
    </row>
    <row r="27" spans="1:11">
      <c r="A27" s="44" t="s">
        <v>141</v>
      </c>
      <c r="B27" s="44" t="s">
        <v>27</v>
      </c>
      <c r="C27" s="44" t="s">
        <v>31</v>
      </c>
      <c r="D27" s="44" t="s">
        <v>137</v>
      </c>
      <c r="E27" s="44" t="s">
        <v>138</v>
      </c>
      <c r="F27" s="44" t="s">
        <v>139</v>
      </c>
      <c r="G27" s="44" t="s">
        <v>97</v>
      </c>
      <c r="H27" s="44" t="s">
        <v>140</v>
      </c>
      <c r="I27" s="44"/>
      <c r="J27" s="44"/>
    </row>
    <row r="28" spans="1:11">
      <c r="A28" s="44" t="s">
        <v>142</v>
      </c>
      <c r="B28" s="44" t="s">
        <v>27</v>
      </c>
      <c r="C28" s="44" t="s">
        <v>31</v>
      </c>
      <c r="D28" s="44" t="s">
        <v>137</v>
      </c>
      <c r="E28" s="44" t="s">
        <v>138</v>
      </c>
      <c r="F28" s="44" t="s">
        <v>139</v>
      </c>
      <c r="G28" s="44" t="s">
        <v>97</v>
      </c>
      <c r="H28" s="44" t="s">
        <v>140</v>
      </c>
      <c r="I28" s="44"/>
      <c r="J28" s="44"/>
    </row>
    <row r="29" spans="1:11">
      <c r="A29" s="44" t="s">
        <v>143</v>
      </c>
      <c r="B29" s="44" t="s">
        <v>27</v>
      </c>
      <c r="C29" s="44" t="s">
        <v>31</v>
      </c>
      <c r="D29" s="44" t="s">
        <v>144</v>
      </c>
      <c r="E29" s="44" t="s">
        <v>97</v>
      </c>
      <c r="F29" s="44" t="s">
        <v>137</v>
      </c>
      <c r="G29" s="44" t="s">
        <v>138</v>
      </c>
      <c r="H29" s="44" t="s">
        <v>139</v>
      </c>
      <c r="I29" s="44" t="s">
        <v>140</v>
      </c>
      <c r="J29" s="44"/>
    </row>
    <row r="30" spans="1:11">
      <c r="A30" s="44" t="s">
        <v>145</v>
      </c>
      <c r="B30" s="44" t="s">
        <v>27</v>
      </c>
      <c r="C30" s="44" t="s">
        <v>31</v>
      </c>
      <c r="D30" s="44" t="s">
        <v>144</v>
      </c>
      <c r="E30" s="44" t="s">
        <v>97</v>
      </c>
      <c r="F30" s="44" t="s">
        <v>137</v>
      </c>
      <c r="G30" s="44" t="s">
        <v>138</v>
      </c>
      <c r="H30" s="44" t="s">
        <v>139</v>
      </c>
      <c r="I30" s="44" t="s">
        <v>140</v>
      </c>
      <c r="J30" s="44"/>
    </row>
    <row r="31" spans="1:11">
      <c r="A31" s="44" t="s">
        <v>146</v>
      </c>
      <c r="B31" s="44" t="s">
        <v>27</v>
      </c>
      <c r="C31" s="44" t="s">
        <v>31</v>
      </c>
      <c r="D31" s="44" t="s">
        <v>144</v>
      </c>
      <c r="E31" s="44" t="s">
        <v>97</v>
      </c>
      <c r="F31" s="44" t="s">
        <v>137</v>
      </c>
      <c r="G31" s="44" t="s">
        <v>138</v>
      </c>
      <c r="H31" s="44" t="s">
        <v>139</v>
      </c>
      <c r="I31" s="44" t="s">
        <v>140</v>
      </c>
      <c r="J31" s="44"/>
    </row>
    <row r="32" spans="1:11">
      <c r="A32" s="44" t="s">
        <v>147</v>
      </c>
      <c r="B32" s="44" t="s">
        <v>27</v>
      </c>
      <c r="C32" s="44" t="s">
        <v>31</v>
      </c>
      <c r="D32" s="44" t="s">
        <v>144</v>
      </c>
      <c r="E32" s="44" t="s">
        <v>137</v>
      </c>
      <c r="F32" s="44" t="s">
        <v>138</v>
      </c>
      <c r="G32" s="44" t="s">
        <v>148</v>
      </c>
      <c r="H32" s="44" t="s">
        <v>149</v>
      </c>
      <c r="I32" s="44" t="s">
        <v>139</v>
      </c>
      <c r="J32" s="44" t="s">
        <v>97</v>
      </c>
      <c r="K32" s="44" t="s">
        <v>140</v>
      </c>
    </row>
    <row r="33" spans="1:11">
      <c r="A33" s="44" t="s">
        <v>2</v>
      </c>
      <c r="B33" s="44" t="s">
        <v>27</v>
      </c>
      <c r="C33" s="44" t="s">
        <v>31</v>
      </c>
      <c r="D33" s="44" t="s">
        <v>33</v>
      </c>
      <c r="E33" s="44"/>
      <c r="F33" s="44"/>
      <c r="G33" s="44"/>
      <c r="H33" s="44"/>
      <c r="I33" s="44"/>
      <c r="J33" s="44"/>
      <c r="K33" s="44"/>
    </row>
    <row r="34" spans="1:11">
      <c r="A34" s="44" t="s">
        <v>150</v>
      </c>
      <c r="B34" s="44" t="s">
        <v>27</v>
      </c>
      <c r="C34" s="44" t="s">
        <v>31</v>
      </c>
      <c r="D34" s="44" t="s">
        <v>33</v>
      </c>
      <c r="E34" s="44"/>
      <c r="F34" s="44"/>
      <c r="G34" s="44"/>
      <c r="H34" s="44"/>
      <c r="I34" s="44"/>
      <c r="J34" s="44"/>
      <c r="K34" s="44"/>
    </row>
    <row r="35" spans="1:11">
      <c r="A35" s="44" t="s">
        <v>151</v>
      </c>
      <c r="B35" s="44" t="s">
        <v>27</v>
      </c>
      <c r="C35" s="44" t="s">
        <v>31</v>
      </c>
      <c r="D35" s="44" t="s">
        <v>96</v>
      </c>
      <c r="E35" s="44" t="s">
        <v>97</v>
      </c>
      <c r="F35" s="44" t="s">
        <v>137</v>
      </c>
      <c r="G35" s="44" t="s">
        <v>138</v>
      </c>
      <c r="H35" s="44" t="s">
        <v>148</v>
      </c>
      <c r="I35" s="44" t="s">
        <v>149</v>
      </c>
      <c r="J35" s="44" t="s">
        <v>152</v>
      </c>
      <c r="K35" s="44"/>
    </row>
    <row r="36" spans="1:11">
      <c r="A36" s="44" t="s">
        <v>153</v>
      </c>
      <c r="B36" s="44" t="s">
        <v>31</v>
      </c>
      <c r="C36" s="44" t="s">
        <v>96</v>
      </c>
      <c r="D36" s="44" t="s">
        <v>97</v>
      </c>
      <c r="E36" s="44" t="s">
        <v>137</v>
      </c>
      <c r="F36" s="44" t="s">
        <v>138</v>
      </c>
      <c r="G36" s="44" t="s">
        <v>152</v>
      </c>
      <c r="H36" s="44" t="s">
        <v>154</v>
      </c>
      <c r="I36" s="44" t="s">
        <v>155</v>
      </c>
      <c r="J36" s="44"/>
    </row>
    <row r="38" spans="1:11">
      <c r="A38" s="44"/>
    </row>
  </sheetData>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勤務形態一覧表（保育所等訪問支援）</vt:lpstr>
      <vt:lpstr>選択肢</vt:lpstr>
      <vt:lpstr>'勤務形態一覧表（保育所等訪問支援）'!Print_Area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2026-02-26T01:06:35Z</dcterms:created>
  <dcterms:modified xsi:type="dcterms:W3CDTF">2026-02-26T02:13:52Z</dcterms:modified>
</cp:coreProperties>
</file>